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EPARTAMENTO DE CONTABILIDAD INGRESOS\EJERCICIO 2024\SEGUNDO TRIMESTRE\FORMATOS PARA REVISION\"/>
    </mc:Choice>
  </mc:AlternateContent>
  <bookViews>
    <workbookView xWindow="-120" yWindow="-120" windowWidth="20736" windowHeight="11040"/>
  </bookViews>
  <sheets>
    <sheet name="EADID  " sheetId="2" r:id="rId1"/>
  </sheets>
  <definedNames>
    <definedName name="_xlnm._FilterDatabase" localSheetId="0" hidden="1">'EADID  '!$B$7:$C$436</definedName>
    <definedName name="_xlnm.Print_Area" localSheetId="0">'EADID  '!$A$7:$B$436</definedName>
    <definedName name="_xlnm.Print_Titles" localSheetId="0">'EADID  '!$1:$8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9" i="2" l="1"/>
  <c r="B415" i="2"/>
  <c r="B410" i="2"/>
  <c r="B408" i="2"/>
  <c r="B405" i="2"/>
  <c r="B402" i="2"/>
  <c r="B389" i="2"/>
  <c r="B385" i="2"/>
  <c r="B379" i="2"/>
  <c r="B347" i="2"/>
  <c r="B343" i="2"/>
  <c r="B340" i="2"/>
  <c r="B338" i="2"/>
  <c r="B332" i="2"/>
  <c r="B330" i="2"/>
  <c r="B326" i="2"/>
  <c r="B323" i="2"/>
  <c r="B314" i="2"/>
  <c r="B310" i="2"/>
  <c r="B308" i="2"/>
  <c r="B289" i="2"/>
  <c r="B287" i="2"/>
  <c r="B285" i="2"/>
  <c r="B283" i="2"/>
  <c r="B281" i="2"/>
  <c r="B277" i="2"/>
  <c r="B274" i="2"/>
  <c r="B268" i="2"/>
  <c r="B262" i="2"/>
  <c r="B260" i="2"/>
  <c r="B251" i="2"/>
  <c r="B249" i="2"/>
  <c r="B238" i="2"/>
  <c r="B213" i="2"/>
  <c r="B207" i="2"/>
  <c r="B199" i="2"/>
  <c r="B196" i="2"/>
  <c r="B141" i="2"/>
  <c r="B138" i="2"/>
  <c r="B130" i="2"/>
  <c r="B112" i="2"/>
  <c r="B102" i="2"/>
  <c r="B93" i="2"/>
  <c r="B90" i="2"/>
  <c r="B77" i="2"/>
  <c r="B61" i="2"/>
  <c r="B50" i="2"/>
  <c r="B44" i="2"/>
  <c r="B43" i="2" s="1"/>
  <c r="B42" i="2" s="1"/>
  <c r="B38" i="2"/>
  <c r="B32" i="2"/>
  <c r="B30" i="2"/>
  <c r="B24" i="2"/>
  <c r="B20" i="2"/>
  <c r="B14" i="2"/>
  <c r="B12" i="2"/>
  <c r="B276" i="2" l="1"/>
  <c r="B23" i="2"/>
  <c r="B11" i="2" s="1"/>
  <c r="B346" i="2"/>
  <c r="B198" i="2"/>
  <c r="B307" i="2"/>
  <c r="B49" i="2"/>
  <c r="B325" i="2"/>
  <c r="B267" i="2"/>
  <c r="B313" i="2"/>
  <c r="B312" i="2" l="1"/>
  <c r="B48" i="2"/>
  <c r="B266" i="2"/>
  <c r="B10" i="2" l="1"/>
  <c r="B9" i="2" s="1"/>
  <c r="C306" i="2" l="1"/>
  <c r="C429" i="2"/>
  <c r="C436" i="2"/>
  <c r="C432" i="2"/>
  <c r="C428" i="2"/>
  <c r="C424" i="2"/>
  <c r="C421" i="2"/>
  <c r="C417" i="2"/>
  <c r="C414" i="2"/>
  <c r="C406" i="2"/>
  <c r="C398" i="2"/>
  <c r="C394" i="2"/>
  <c r="C390" i="2"/>
  <c r="C386" i="2"/>
  <c r="C382" i="2"/>
  <c r="C375" i="2"/>
  <c r="C371" i="2"/>
  <c r="C367" i="2"/>
  <c r="C363" i="2"/>
  <c r="C359" i="2"/>
  <c r="C355" i="2"/>
  <c r="C351" i="2"/>
  <c r="C339" i="2"/>
  <c r="C336" i="2"/>
  <c r="C328" i="2"/>
  <c r="C324" i="2"/>
  <c r="C321" i="2"/>
  <c r="C317" i="2"/>
  <c r="C309" i="2"/>
  <c r="C304" i="2"/>
  <c r="C300" i="2"/>
  <c r="C296" i="2"/>
  <c r="C293" i="2"/>
  <c r="C286" i="2"/>
  <c r="C282" i="2"/>
  <c r="C279" i="2"/>
  <c r="C275" i="2"/>
  <c r="C271" i="2"/>
  <c r="C264" i="2"/>
  <c r="C256" i="2"/>
  <c r="C252" i="2"/>
  <c r="C246" i="2"/>
  <c r="C242" i="2"/>
  <c r="C234" i="2"/>
  <c r="C230" i="2"/>
  <c r="C224" i="2"/>
  <c r="C220" i="2"/>
  <c r="C216" i="2"/>
  <c r="C212" i="2"/>
  <c r="C209" i="2"/>
  <c r="C204" i="2"/>
  <c r="C194" i="2"/>
  <c r="C190" i="2"/>
  <c r="C186" i="2"/>
  <c r="C182" i="2"/>
  <c r="C180" i="2"/>
  <c r="C178" i="2"/>
  <c r="C174" i="2"/>
  <c r="C170" i="2"/>
  <c r="C167" i="2"/>
  <c r="C163" i="2"/>
  <c r="C159" i="2"/>
  <c r="C155" i="2"/>
  <c r="C149" i="2"/>
  <c r="C145" i="2"/>
  <c r="C137" i="2"/>
  <c r="C133" i="2"/>
  <c r="C435" i="2"/>
  <c r="C430" i="2"/>
  <c r="C425" i="2"/>
  <c r="C420" i="2"/>
  <c r="C411" i="2"/>
  <c r="C400" i="2"/>
  <c r="C395" i="2"/>
  <c r="C384" i="2"/>
  <c r="C374" i="2"/>
  <c r="C369" i="2"/>
  <c r="C364" i="2"/>
  <c r="C358" i="2"/>
  <c r="C353" i="2"/>
  <c r="C348" i="2"/>
  <c r="C342" i="2"/>
  <c r="C333" i="2"/>
  <c r="C327" i="2"/>
  <c r="C318" i="2"/>
  <c r="C305" i="2"/>
  <c r="C299" i="2"/>
  <c r="C295" i="2"/>
  <c r="C290" i="2"/>
  <c r="C261" i="2"/>
  <c r="C255" i="2"/>
  <c r="C250" i="2"/>
  <c r="C247" i="2"/>
  <c r="C241" i="2"/>
  <c r="C236" i="2"/>
  <c r="C231" i="2"/>
  <c r="C226" i="2"/>
  <c r="C222" i="2"/>
  <c r="C217" i="2"/>
  <c r="C211" i="2"/>
  <c r="C208" i="2"/>
  <c r="C205" i="2"/>
  <c r="C201" i="2"/>
  <c r="C195" i="2"/>
  <c r="C189" i="2"/>
  <c r="C184" i="2"/>
  <c r="C181" i="2"/>
  <c r="C177" i="2"/>
  <c r="C172" i="2"/>
  <c r="C168" i="2"/>
  <c r="C162" i="2"/>
  <c r="C157" i="2"/>
  <c r="C152" i="2"/>
  <c r="C148" i="2"/>
  <c r="C143" i="2"/>
  <c r="C132" i="2"/>
  <c r="C129" i="2"/>
  <c r="C125" i="2"/>
  <c r="C118" i="2"/>
  <c r="C114" i="2"/>
  <c r="C109" i="2"/>
  <c r="C105" i="2"/>
  <c r="C98" i="2"/>
  <c r="C94" i="2"/>
  <c r="C87" i="2"/>
  <c r="C84" i="2"/>
  <c r="C80" i="2"/>
  <c r="C76" i="2"/>
  <c r="C73" i="2"/>
  <c r="C70" i="2"/>
  <c r="C66" i="2"/>
  <c r="C62" i="2"/>
  <c r="C58" i="2"/>
  <c r="C54" i="2"/>
  <c r="C51" i="2"/>
  <c r="C45" i="2"/>
  <c r="C41" i="2"/>
  <c r="C34" i="2"/>
  <c r="C434" i="2"/>
  <c r="C423" i="2"/>
  <c r="C419" i="2"/>
  <c r="C409" i="2"/>
  <c r="C404" i="2"/>
  <c r="C399" i="2"/>
  <c r="C393" i="2"/>
  <c r="C388" i="2"/>
  <c r="C383" i="2"/>
  <c r="C378" i="2"/>
  <c r="C373" i="2"/>
  <c r="C368" i="2"/>
  <c r="C362" i="2"/>
  <c r="C357" i="2"/>
  <c r="C352" i="2"/>
  <c r="C341" i="2"/>
  <c r="C337" i="2"/>
  <c r="C331" i="2"/>
  <c r="C322" i="2"/>
  <c r="C316" i="2"/>
  <c r="C311" i="2"/>
  <c r="C303" i="2"/>
  <c r="C298" i="2"/>
  <c r="C294" i="2"/>
  <c r="C284" i="2"/>
  <c r="C280" i="2"/>
  <c r="C270" i="2"/>
  <c r="C265" i="2"/>
  <c r="C259" i="2"/>
  <c r="C254" i="2"/>
  <c r="C245" i="2"/>
  <c r="C240" i="2"/>
  <c r="C235" i="2"/>
  <c r="C229" i="2"/>
  <c r="C225" i="2"/>
  <c r="C221" i="2"/>
  <c r="C215" i="2"/>
  <c r="C210" i="2"/>
  <c r="C203" i="2"/>
  <c r="C200" i="2"/>
  <c r="C193" i="2"/>
  <c r="C188" i="2"/>
  <c r="C183" i="2"/>
  <c r="C179" i="2"/>
  <c r="C176" i="2"/>
  <c r="C171" i="2"/>
  <c r="C166" i="2"/>
  <c r="C161" i="2"/>
  <c r="C156" i="2"/>
  <c r="C151" i="2"/>
  <c r="C147" i="2"/>
  <c r="C142" i="2"/>
  <c r="C136" i="2"/>
  <c r="C131" i="2"/>
  <c r="C128" i="2"/>
  <c r="C124" i="2"/>
  <c r="C121" i="2"/>
  <c r="C117" i="2"/>
  <c r="C113" i="2"/>
  <c r="C108" i="2"/>
  <c r="C101" i="2"/>
  <c r="C433" i="2"/>
  <c r="C413" i="2"/>
  <c r="C403" i="2"/>
  <c r="C392" i="2"/>
  <c r="C381" i="2"/>
  <c r="C372" i="2"/>
  <c r="C361" i="2"/>
  <c r="C350" i="2"/>
  <c r="C330" i="2"/>
  <c r="C320" i="2"/>
  <c r="C310" i="2"/>
  <c r="C302" i="2"/>
  <c r="C292" i="2"/>
  <c r="C273" i="2"/>
  <c r="C263" i="2"/>
  <c r="C253" i="2"/>
  <c r="C244" i="2"/>
  <c r="C233" i="2"/>
  <c r="C214" i="2"/>
  <c r="C206" i="2"/>
  <c r="C192" i="2"/>
  <c r="C175" i="2"/>
  <c r="C165" i="2"/>
  <c r="C154" i="2"/>
  <c r="C146" i="2"/>
  <c r="C135" i="2"/>
  <c r="C127" i="2"/>
  <c r="C120" i="2"/>
  <c r="C107" i="2"/>
  <c r="C100" i="2"/>
  <c r="C95" i="2"/>
  <c r="C81" i="2"/>
  <c r="C75" i="2"/>
  <c r="C72" i="2"/>
  <c r="C67" i="2"/>
  <c r="C61" i="2"/>
  <c r="C56" i="2"/>
  <c r="C52" i="2"/>
  <c r="C33" i="2"/>
  <c r="C431" i="2"/>
  <c r="C422" i="2"/>
  <c r="C412" i="2"/>
  <c r="C401" i="2"/>
  <c r="C391" i="2"/>
  <c r="C380" i="2"/>
  <c r="C370" i="2"/>
  <c r="C360" i="2"/>
  <c r="C349" i="2"/>
  <c r="C329" i="2"/>
  <c r="C319" i="2"/>
  <c r="C308" i="2"/>
  <c r="C301" i="2"/>
  <c r="C291" i="2"/>
  <c r="C272" i="2"/>
  <c r="C251" i="2"/>
  <c r="C243" i="2"/>
  <c r="C232" i="2"/>
  <c r="C223" i="2"/>
  <c r="C213" i="2"/>
  <c r="C191" i="2"/>
  <c r="C173" i="2"/>
  <c r="C164" i="2"/>
  <c r="C153" i="2"/>
  <c r="C144" i="2"/>
  <c r="C134" i="2"/>
  <c r="C126" i="2"/>
  <c r="C119" i="2"/>
  <c r="C111" i="2"/>
  <c r="C106" i="2"/>
  <c r="C99" i="2"/>
  <c r="C93" i="2"/>
  <c r="C89" i="2"/>
  <c r="C85" i="2"/>
  <c r="C79" i="2"/>
  <c r="C74" i="2"/>
  <c r="C71" i="2"/>
  <c r="C65" i="2"/>
  <c r="C60" i="2"/>
  <c r="C55" i="2"/>
  <c r="C47" i="2"/>
  <c r="C37" i="2"/>
  <c r="C427" i="2"/>
  <c r="C418" i="2"/>
  <c r="C408" i="2"/>
  <c r="C397" i="2"/>
  <c r="C387" i="2"/>
  <c r="C377" i="2"/>
  <c r="C366" i="2"/>
  <c r="C356" i="2"/>
  <c r="C345" i="2"/>
  <c r="C335" i="2"/>
  <c r="C315" i="2"/>
  <c r="C297" i="2"/>
  <c r="C288" i="2"/>
  <c r="C278" i="2"/>
  <c r="C269" i="2"/>
  <c r="C258" i="2"/>
  <c r="C239" i="2"/>
  <c r="C228" i="2"/>
  <c r="C219" i="2"/>
  <c r="C197" i="2"/>
  <c r="C187" i="2"/>
  <c r="C160" i="2"/>
  <c r="C140" i="2"/>
  <c r="C130" i="2"/>
  <c r="C123" i="2"/>
  <c r="C116" i="2"/>
  <c r="C104" i="2"/>
  <c r="C97" i="2"/>
  <c r="C92" i="2"/>
  <c r="C88" i="2"/>
  <c r="C83" i="2"/>
  <c r="C78" i="2"/>
  <c r="C69" i="2"/>
  <c r="C64" i="2"/>
  <c r="C59" i="2"/>
  <c r="C53" i="2"/>
  <c r="C50" i="2"/>
  <c r="C46" i="2"/>
  <c r="C40" i="2"/>
  <c r="C36" i="2"/>
  <c r="C426" i="2"/>
  <c r="C416" i="2"/>
  <c r="C407" i="2"/>
  <c r="C396" i="2"/>
  <c r="C385" i="2"/>
  <c r="C376" i="2"/>
  <c r="C365" i="2"/>
  <c r="C354" i="2"/>
  <c r="C344" i="2"/>
  <c r="C334" i="2"/>
  <c r="C323" i="2"/>
  <c r="C314" i="2"/>
  <c r="C287" i="2"/>
  <c r="C277" i="2"/>
  <c r="C257" i="2"/>
  <c r="C248" i="2"/>
  <c r="C237" i="2"/>
  <c r="C227" i="2"/>
  <c r="C218" i="2"/>
  <c r="C202" i="2"/>
  <c r="C196" i="2"/>
  <c r="C185" i="2"/>
  <c r="C169" i="2"/>
  <c r="C158" i="2"/>
  <c r="C150" i="2"/>
  <c r="C139" i="2"/>
  <c r="C122" i="2"/>
  <c r="C115" i="2"/>
  <c r="C110" i="2"/>
  <c r="C103" i="2"/>
  <c r="C96" i="2"/>
  <c r="C91" i="2"/>
  <c r="C86" i="2"/>
  <c r="C82" i="2"/>
  <c r="C77" i="2"/>
  <c r="C68" i="2"/>
  <c r="C63" i="2"/>
  <c r="C57" i="2"/>
  <c r="C44" i="2"/>
  <c r="C39" i="2"/>
  <c r="C35" i="2"/>
  <c r="C340" i="2"/>
  <c r="C262" i="2"/>
  <c r="C389" i="2"/>
  <c r="C332" i="2"/>
  <c r="C90" i="2"/>
  <c r="C32" i="2"/>
  <c r="C285" i="2"/>
  <c r="C260" i="2"/>
  <c r="C38" i="2"/>
  <c r="C283" i="2"/>
  <c r="C238" i="2"/>
  <c r="C347" i="2"/>
  <c r="C199" i="2"/>
  <c r="C379" i="2"/>
  <c r="C138" i="2"/>
  <c r="C326" i="2"/>
  <c r="C343" i="2"/>
  <c r="C42" i="2"/>
  <c r="C338" i="2"/>
  <c r="C281" i="2"/>
  <c r="C402" i="2"/>
  <c r="C249" i="2"/>
  <c r="C405" i="2"/>
  <c r="C207" i="2"/>
  <c r="C43" i="2"/>
  <c r="C410" i="2"/>
  <c r="C112" i="2"/>
  <c r="C102" i="2"/>
  <c r="C289" i="2"/>
  <c r="C415" i="2"/>
  <c r="C268" i="2"/>
  <c r="C274" i="2"/>
  <c r="C141" i="2"/>
  <c r="C325" i="2"/>
  <c r="C313" i="2"/>
  <c r="C267" i="2"/>
  <c r="C198" i="2"/>
  <c r="C307" i="2"/>
  <c r="C49" i="2"/>
  <c r="C346" i="2"/>
  <c r="C276" i="2"/>
  <c r="C266" i="2"/>
  <c r="C31" i="2"/>
  <c r="C26" i="2"/>
  <c r="C25" i="2"/>
  <c r="C28" i="2"/>
  <c r="C12" i="2"/>
  <c r="C23" i="2"/>
  <c r="C312" i="2"/>
  <c r="C27" i="2"/>
  <c r="C22" i="2"/>
  <c r="C21" i="2"/>
  <c r="C24" i="2"/>
  <c r="C14" i="2"/>
  <c r="C19" i="2"/>
  <c r="C18" i="2"/>
  <c r="C17" i="2"/>
  <c r="C20" i="2"/>
  <c r="C30" i="2"/>
  <c r="C48" i="2"/>
  <c r="C15" i="2"/>
  <c r="C29" i="2"/>
  <c r="C13" i="2"/>
  <c r="C16" i="2"/>
  <c r="C11" i="2"/>
  <c r="C10" i="2"/>
</calcChain>
</file>

<file path=xl/sharedStrings.xml><?xml version="1.0" encoding="utf-8"?>
<sst xmlns="http://schemas.openxmlformats.org/spreadsheetml/2006/main" count="435" uniqueCount="428">
  <si>
    <t>GOBIERNO DEL ESTADO DE MICHOACAN DE OCAMPO</t>
  </si>
  <si>
    <t>(Pesos)</t>
  </si>
  <si>
    <t>C O N C E P T O</t>
  </si>
  <si>
    <t xml:space="preserve"> INGRESO  DEVENGADO</t>
  </si>
  <si>
    <t>PORCENTAJE DE AVANCE DEL INGRESO DEVENGADO</t>
  </si>
  <si>
    <t>INGRESOS Y OTROS BENEFICIOS</t>
  </si>
  <si>
    <t>INGRESOS DE GESTIÓN</t>
  </si>
  <si>
    <t>IMPUESTOS</t>
  </si>
  <si>
    <t>IMPUESTOS SOBRE LOS INGRESOS</t>
  </si>
  <si>
    <t>IMPUESTO A LA EROGACIÓN EN JUEGOS CON APUESTAS</t>
  </si>
  <si>
    <t>IMPUESTO A  LOS PREMIOS GENERADOS EN  JUEGOS CON  APUESTAS</t>
  </si>
  <si>
    <t>RECARGOS DE IMPUESTO SOBRE ENAJENACION  DE VEHICULOS  MOTOR USADOS</t>
  </si>
  <si>
    <t>RECARGOS IMPUESTO SOBRE SERVICIO DE HOSPEDAJE</t>
  </si>
  <si>
    <t>RECARGOS POR PRORROGA O PAGO EN PARCIALIDADES</t>
  </si>
  <si>
    <t>RECARGOS DEL IMPUESTOS A LA EROGACION EN JUEGOS CON APUESTAS</t>
  </si>
  <si>
    <t>MULTAS DE IMPUESTOS ESTATALES</t>
  </si>
  <si>
    <t>MULTAS IMPUESTO SOBRE ENAJENACION DE VEHICULOS DE MOTOR USADOS</t>
  </si>
  <si>
    <t>ACTUALIZACION DE IMPUESTOS ESTATALES</t>
  </si>
  <si>
    <t>ACTUALIZACION  IMPUESTO SOBRE EROGACION  POR REMUNERACION AL TRABAJO  PERSONAL PRESTACION  2%/NOMINA</t>
  </si>
  <si>
    <t>ACTUALIZACION POR  VENTA FINAL DE  BEBIDA CON CONTENIDO ALCOHÓLICO</t>
  </si>
  <si>
    <t>CONTRIBUCIONES DE MEJORAS</t>
  </si>
  <si>
    <t xml:space="preserve">APORTACION DE MUNICIPIOS </t>
  </si>
  <si>
    <t xml:space="preserve">APORTACIONES DE MUNICIPIO TRASLADO DE MAQUINARIA SCOP </t>
  </si>
  <si>
    <t>DERECHOS POR LA PRESTACION DE SERVICIOS ESTATALES</t>
  </si>
  <si>
    <t xml:space="preserve">POR SERVICIOS DE PROTECCIÓN AMBIENTAL Y DESARROLLO TERRITORIAL </t>
  </si>
  <si>
    <t>AUTORIZACION DE FRACCIONAMIENTOS, CONDOMINIOS</t>
  </si>
  <si>
    <t>OTROS SERVICIOS URBANISTICOS Y DE ASENTAMIENTO HUMANO</t>
  </si>
  <si>
    <t xml:space="preserve">POR DICTAMEN DE LICENCIAS DE APROVECHAMIENTOS DE MINERALES Y SUSTANCIAS NO RESERVADAS </t>
  </si>
  <si>
    <t>POR LA EXPEDICIÓN DE RESOLUCIONES CORRESPONDIENTES A LAS AUTORIZACIONES EN MATERIA DE IMPACTO, RIESGO Y DAÑO AMBIENTAL</t>
  </si>
  <si>
    <t>POR EL REGISTRO DE GENERADOR DE RESIDUOS DE MANEJO ESPECIAL, PERSONA FÍSICA O MORAL</t>
  </si>
  <si>
    <t>POR EL REGISTRO COMO GESTOR DE RESIDUOS DE MANEJO ESPECIA</t>
  </si>
  <si>
    <t>POR AUTORIZACIÓN DE PLANES DE MANEJO PARA RESIDUOS DE MANEJO ESPECIAL</t>
  </si>
  <si>
    <t>POR DICTAMEN DE EXPEDICION DE ACTUALIZACION  DE LICENCIA AMBIENTAL UNICA</t>
  </si>
  <si>
    <t>POR LA VALIDACION DE DICTAMENES DE DAÑO AMBIENTAL</t>
  </si>
  <si>
    <t>SERVICIOS DE TRANSPORTE PUBLICO</t>
  </si>
  <si>
    <t>PAGO ANUAL DE CONCESIONES</t>
  </si>
  <si>
    <t>REFRENDO ANUAL DE CALCOMANIAS</t>
  </si>
  <si>
    <t>REPOSICION DE TARJETAS DE CIRCULACION</t>
  </si>
  <si>
    <t>CANJE GENERAL DE PLACAS</t>
  </si>
  <si>
    <t>DOTACION Y REPOSICION DE PLACAS</t>
  </si>
  <si>
    <t>POR LA EXPEDICIÓN DE CONCESIÓN, POR COPIAS CERTIFICADAS DE EXPEDIENTES</t>
  </si>
  <si>
    <t>POR LA EXPEDICIÓN DE CONSTANCIAS QUE ACREDITEN EL USO VEHICULO</t>
  </si>
  <si>
    <t>POR BAJA DE VEHÍCULO DEL SERVICIO PÚBLICO, POR CAMBIO DE UNIDAD, POR ROBO O DESTRUCCIÓN</t>
  </si>
  <si>
    <t>EXPEDICIÓN DE CERTIFICADO DE INTERÉS PARTICULAR</t>
  </si>
  <si>
    <t>TRANSFERENCIA DE CONCESIÓN DE TRANSPORTE PÚBLICO POR SUCESIÓN</t>
  </si>
  <si>
    <t>PLATAFORMA INFORMATICA CONCESIÓN AUTOS DE ALQUILER</t>
  </si>
  <si>
    <t>SERVICIOS DE TRANSPORTE PARTICULAR</t>
  </si>
  <si>
    <t>REFRENDO ANUAL DE CIRCULACION</t>
  </si>
  <si>
    <t>REPOSICION DE TARJETA DE CIRCULACION</t>
  </si>
  <si>
    <t>PERMISOS DE CIRCULACION</t>
  </si>
  <si>
    <t>SERVICIO POR BAJA DE PLACAS</t>
  </si>
  <si>
    <t>POR REGISTRO DE BAJAS DE VEHÍCULOS AUTOMOTORES</t>
  </si>
  <si>
    <t>PLACAS PARA PERSONAS CON DISCAPACIDAD 50%</t>
  </si>
  <si>
    <t>REFRENDO ANUAL DE CIRCULACION DE  PERSONAS CON DISCAPACIDAD 50%</t>
  </si>
  <si>
    <t>POR VALIDACIÓN DE PEDIMENTOS DE IMPORTACIÓN DE VEHÍCULOS DE PROCEDENCIA EXTRANJERA</t>
  </si>
  <si>
    <t>PERMISOS PROVICIONALES PARA CONDUCIR</t>
  </si>
  <si>
    <t>POR ESTUDIO Y POR LA REVALIDACIÓN ANUAL</t>
  </si>
  <si>
    <t>POR PRESTAR SERVICIOS  DE TRASLADO DE BIENES Y VALORES</t>
  </si>
  <si>
    <t>POR EL ESTUDIO PARA DETERMINAR LA LEGALIDAD DE INSCRIBIR EN EL «REGISTRO ESTATAL DE PRESTADORES DE SERVICIOS DE SEGURIDAD PRIVADA»</t>
  </si>
  <si>
    <t>POR LA CONSULTA DE ANTECEDENTES POLICIALES EN EL REGISTRO ESTATAL DE PRESTADORES DE SERVICIOS DE SEGURIDAD PRIVADA</t>
  </si>
  <si>
    <t>POR LA EXPEDICIÓN O REPOSICIÓN DE CÉDULA DE IDENTIFICACIÓN A PERSONAL OPERATIVO</t>
  </si>
  <si>
    <t>POR PRESTAR LOS SERVICIOS DE LOCALIZACIÓN E INFORMACIÓN SOBRE PERSONAS FÍSICAS</t>
  </si>
  <si>
    <t>POR SERVICIOS DEL REGISTRO PÚBLICO DE LA PROPIEDAD RAÍZ Y DEL COMERCIO</t>
  </si>
  <si>
    <t>OTROS SERVICIOS DEL REGISTRO  DE LA PROPIEDAD</t>
  </si>
  <si>
    <t>BUSQUEDA POR SERVICIOS DE REGISTRO PÚBLICO DE LA PROPIEDAD</t>
  </si>
  <si>
    <t>CELEBRACION ACTAS DE CONTRATOS MATRIMONIALES</t>
  </si>
  <si>
    <t xml:space="preserve"> INSCRIPCIONES</t>
  </si>
  <si>
    <t>POR LA EXPEDICIÓN DE CERTIFICADOS, COPIAS CERTIFICADAS O CONSTANCIAS DE LOS REGISTROS DE LOS ACTOS DEL ESTADO CIVIL DE LAS PERSONAS</t>
  </si>
  <si>
    <t>OTRAS TARIFAS</t>
  </si>
  <si>
    <t>LEVANTAMIENTO DE ACTAS DE DEFUNCIÒN</t>
  </si>
  <si>
    <t>RECONOCIMIENTO DE HIJOS, POR AVISO ADMINISTRATIVO DE OTRA ENTIDAD FEDERATIVA</t>
  </si>
  <si>
    <t>POR CADA AÑO ADICIONAL DE BÚSQUEDA</t>
  </si>
  <si>
    <t>EXPEDICIÓN DE OFICIO DE EXTEMPORANEIDAD EMITIDO POR LA DIRECCIÓN DEL REGISTRO CIVIL</t>
  </si>
  <si>
    <t>COPIA CERTIFICADA DE DOCUMENTOS QUE INTEGREN APÉNDICES DE LOS REGISTROS DE LOS ACTOS DEL ESTADO CIVIL DE LAS PERSONAS</t>
  </si>
  <si>
    <t xml:space="preserve">INSCRIPCIÓN DE DIVORCIO CELEBRADO ANTE NOTARIO PÚBLICO, (INCLUYE ANOTACIÓN EN ACTAS DE NACIMIENTO Y MATRIMONIO DE LOS DIVORCIADOS)                                    </t>
  </si>
  <si>
    <t>POR SERVICIOS DEL ARCHIVO GENERAL E NOTARIOS</t>
  </si>
  <si>
    <t>AVISO DE TESTAMENTO</t>
  </si>
  <si>
    <t>CERTIFICADO DE TESTAMENTO</t>
  </si>
  <si>
    <t>COPIAS CERTIFICADAS (NOTARIAS)</t>
  </si>
  <si>
    <t>TESTAMENTO OLOGRAFO</t>
  </si>
  <si>
    <t>POR CADA HOJA CON FOLIO NOTARIAL EXCLUSIVA PARA NOTARIOS</t>
  </si>
  <si>
    <t>POR SERVICIOS QUE ESTABLECE LA LEY PARA LA PRESTACIÓN DE SERVICIOS INMOBILIARIOS EN EL ESTADO DE MICHOACÁN</t>
  </si>
  <si>
    <t>POR  SERVICIOS DE EDUCACION</t>
  </si>
  <si>
    <t>EXPEDICIÓN DE COPIAS CERTIFICADAS DE DOCUMENTOS</t>
  </si>
  <si>
    <t>REPOSICIÓN DE CONSTANCIAS O DUPLICADOS</t>
  </si>
  <si>
    <t>COMPULSA DE DOCUMENTOS, POR HOJA</t>
  </si>
  <si>
    <t>POR CUALQUIER OTRA CERTIFICACIÓN O EXPEDICIÓN DE CONSTANCIAS</t>
  </si>
  <si>
    <t>REGISTRO DE COLEGIO DE PROFESIONISTAS</t>
  </si>
  <si>
    <t>REGISTRO DE TÍTULO PROFESIONAL, DE DIPLOMA DE ESPECIALIDAD Y DE GRADO ACADÉMICO</t>
  </si>
  <si>
    <t>EN RELACIÓN CON ESTABLECIMIENTO EDUCATIVO</t>
  </si>
  <si>
    <t>EXPEDICIÓN DE CÉDULA PROFESIONAL CON EFECTOS DE PATENTE O DE CÉDULA DE GRADO ACADÉMICO</t>
  </si>
  <si>
    <t>EXPEDICIÓN DE AUTORIZACIÓN PROVISIONAL PARA EJERCER POR ESTAR EL TÍTULO PROFESIONAL EN TRÁMITE O PARA EJERCER COMO PASANTE</t>
  </si>
  <si>
    <t>CONSULTAS DE ARCHIVO</t>
  </si>
  <si>
    <t>CONSTANCIAS DE ANTECEDENTES PROFESIONALES</t>
  </si>
  <si>
    <t>CAMBIO O AMPLIACIÓN DE DOMINIO, O ESTABLECIMIENTO DE UN PLANTEL ADICIONAL, RESPECTO DE CADA PLAN DE ESTUDIOS CON RECONOCIMIENTO DE VALIDEZ OFICIAL</t>
  </si>
  <si>
    <t>POR SOLICITUD, ESTUDIO Y RESOLUCIÓN DEL TRÁMITE DE AUTORIZACIÓN PARA IMPARTIR EDUCACIÓN PREESCOLAR, PRIMARIA, SECUNDARIA, NORMAL</t>
  </si>
  <si>
    <t>EXÁMENES A TÍTULO DE SUFICIENCIADE EDUCACION PRIMARIA</t>
  </si>
  <si>
    <t>EXÁMENES A TÍTULO DE SUFICIENCIA DE EDUCACIÓN SECUNDARIA Y DE EDUCACIÓN MEDIA SUPERIOR, POR MATERIA</t>
  </si>
  <si>
    <t>EXÁMENES A TÍTULO DE SUFICIENCIA DE TIPO SUPERIOR, POR MATERIA</t>
  </si>
  <si>
    <t>EXÁMENES EXTRAORDINARIOS POR MATERIA  DE EDUCACIÓN SECUNDARIA Y DE EDUCACIÓN MEDIA SUPERIOR</t>
  </si>
  <si>
    <t>EXÁMENES EXTRAORDINARIOS POR MATERIA DE TIPO SUPERIOR</t>
  </si>
  <si>
    <t>OTORGAMIENTO DE DIPLOMA TITULO O GRADO DE TIPO SUPERIOR</t>
  </si>
  <si>
    <t>DE EDUCACIÓN SECUNDARIA Y DE EDUCACIÓN MEDIA SUPERIOR</t>
  </si>
  <si>
    <t>EXPEDICIÓN DE DUPLICADO DE CERTIFICADOS  DE EDUCACIÓN BÁSICA Y DE EDUCACIÓN MEDIA SUPERIOR</t>
  </si>
  <si>
    <t>POR SOLICITUD DE REVALIDACIÓN DE ESTUDIOS DE EDUCACIÓN BÁSICA</t>
  </si>
  <si>
    <t>POR SOLICITUD DE REVALIDACIÓN DE ESTUDIOS DE EDUCACIÓN MEDIA-SUPERIOR</t>
  </si>
  <si>
    <t>POR SOLICITUD DE REVALIDACIÓN DE ESTUDIOS  DE EDUCACIÓN SUPERIOR</t>
  </si>
  <si>
    <t>REVISIÓN DE CERTIFICADOS DE ESTUDIOS, DE EDUCACIÓN BÁSICA Y MEDIA-SUPERIOR</t>
  </si>
  <si>
    <t>POR SOLICITUD DE EQUIVALENCIA DE ESTUDIOS DE EDUCACIÓN BÁSICA</t>
  </si>
  <si>
    <t>POR SOLICITUD DE EQUIVALENCIA DE ESTUDIOS DE EDUCACIÓN MEDIA-SUPERIOR</t>
  </si>
  <si>
    <t>POR SOLICITUD DE EQUIVALENCIA DE ESTUDIOS DE EDUCACIÓN SUPERIOR</t>
  </si>
  <si>
    <t>INSPECCIÓN Y VIGILANCIA DE ESTABLECIMIENTOS EDUCATIVOS PARTICULARES, POR ALUMNO INSCRITO, DE EDUCACIÓN MEDIA-SUPERIOR</t>
  </si>
  <si>
    <t>INSPECCIÓN Y VIGILANCIA DE ESTABLECIMIENTOS EDUCATIVOS PARTICULARES, POR ALUMNO INSCRITO, DE EDUCACIÓN PRIMARIA</t>
  </si>
  <si>
    <t>CONSULTAS O CONSTANCIAS DE ARCHIVO</t>
  </si>
  <si>
    <t>REGISTRO DE DIPLOMAS DE INSTITUCIONES DE EDUCACIÓN SUPERIOR (LES), COLEGIOS Y ASOCIACIONES</t>
  </si>
  <si>
    <t>REGISTRO DE DIPLOMAS Y CONSTANCIAS</t>
  </si>
  <si>
    <t>POR AUTORIZACIÓN, DE PROFESIONES, REEXPEDICIÓN DE AUTORIZACIONES TEMPORALES DE PRÁCTICOS</t>
  </si>
  <si>
    <t>POR AUTORIZACIÓN, DE PROFESIONES, RENOVACIÓN DE PRÁCTICAS</t>
  </si>
  <si>
    <t>POR AUTORIZACIÓN, DE PROFESIONES, RENOVACIÓN DE ESPECIALIDADES Y CERTIFICADOS PROFESIONALES</t>
  </si>
  <si>
    <t>POR OTROS SERVICIOS DE EDUCACIÓN, REGISTRO DE DIPLOMAS</t>
  </si>
  <si>
    <t>POR OTROS SERVICIOS DE EDUCACIÓN, EXPEDICIÓN DE DUPLICADO DE CERTIFICADOS DE TERMINACIÓN DE ESTUDIOS</t>
  </si>
  <si>
    <t>POR OTROS SERVICIOS DE EDUCACIÓN, CONSTANCIAS DE ESTUDIOS DE NIVEL PRIMARIA</t>
  </si>
  <si>
    <t>POR OTROS SERVICIOS DE EDUCACIÓN, COTEJO</t>
  </si>
  <si>
    <t>POR OTROS SERVICIOS DE EDUCACIÓN, LEGALIZACIÓN</t>
  </si>
  <si>
    <t>POR LA VENTA DE PAPELERÍA OFICIAL DE LA SECRETARÍA DE EDUCACIÓN, EXPEDIENTE ACADÉMICO</t>
  </si>
  <si>
    <t>POR LA VENTA DE PAPELERÍA OFICIAL DE LA SECRETARÍA DE EDUCACIÓN, TARJETAS KARDEX</t>
  </si>
  <si>
    <t>OTROS SERVICIOS</t>
  </si>
  <si>
    <t>POR LA EXPEDICION DE CERTIFICADOS DE NO INHABILITACION</t>
  </si>
  <si>
    <t>OTROS DERECHOS ESTATALES Y MUNICIPALES</t>
  </si>
  <si>
    <t>SERVICIOS DE PROTECCION CIVIL</t>
  </si>
  <si>
    <t>POR LA EXPEDICIÓN DE DICTÁMENES DE NO RIESGO</t>
  </si>
  <si>
    <t>POR LA ELABORACIÓN DE ESTUDIOS DE RIESGO Y VULNERABILIDAD EN MATERIA DE PROTECCIÓN CIVIL</t>
  </si>
  <si>
    <t xml:space="preserve">POR EXPEDICIÓN DE CONSTANCIA DE CUMPLIMIENTO DE LA NORMA EN MATERIA DE RIESGO </t>
  </si>
  <si>
    <t>POR LA VISITA DE INSPECCIÓN Y VERIFICACIÓN AL ESTABLECIMIENTO Y/O INSTALACIÓN</t>
  </si>
  <si>
    <t>SERVICIOS DE TRANSITO</t>
  </si>
  <si>
    <t>CERTIFICADO DE NO INFRACCIÓN</t>
  </si>
  <si>
    <t>PERMISO PARA CIRCULAR CON ADITAMENTOS (POLARIZADO)</t>
  </si>
  <si>
    <t>APLICACIÓN DE EXAMEN MÉDICO PARA LA OBTENCIÓN O RENOVACIÓN DE LICENCIA DE CONDUCIR</t>
  </si>
  <si>
    <t>CERTIFICACIÓN DE CONVENIO DE HECHO DE TRÁNSITO</t>
  </si>
  <si>
    <t>SERVICIOS DE CATASTRO</t>
  </si>
  <si>
    <t>EXPEDICIÓN DE PLANOS CATASTRALES</t>
  </si>
  <si>
    <t>LEVANTAMIENTOS TOPOGRAFICOS</t>
  </si>
  <si>
    <t>DETERMINACION UBICACION FISICA DE LOS PREDIOS</t>
  </si>
  <si>
    <t>ELABORACION DE AVALUOS</t>
  </si>
  <si>
    <t>INSPECCIONES OCULARES DE PREDIOS URBANOS Y RÚSTICOS PARA VERIFICAR INFORMACIÓN CATASTRAL</t>
  </si>
  <si>
    <t>REESTRUCTURACION DE CUENTAS CATASTRALES</t>
  </si>
  <si>
    <t>DESGLOSE DE PREDIOS Y VALUACION CORRESPONDIENTE</t>
  </si>
  <si>
    <t xml:space="preserve">POR INSCRIPCIÓN O REGISTRO DE PREDIOS IGNORADOS </t>
  </si>
  <si>
    <t>POR AUTORIZACIÓN E INSCRIPCIÓN DE PERITOS VALUADORES DE BIENES INMUEBLES</t>
  </si>
  <si>
    <t>CERTIFICACIONES CATASTRALES Y CERTIFICACIONES CATASTRALES ELECTRÓNICAS</t>
  </si>
  <si>
    <t>POR INFORMACIÓN RESPECTO DE LA UBICACIÓN DE PREDIOS EN CARTOGRAFÍA</t>
  </si>
  <si>
    <t>EXPEDICIÓN DE DUPLICADOS DE DOCUMENTOS CATASTRALES</t>
  </si>
  <si>
    <t>MODIFICACIÓN DE DATOS ADMINISTRATIVOS CATASTRALES</t>
  </si>
  <si>
    <t>CÉDULA DE ACTUALIZACIÓN DE PREDIOS RÚSTICOS</t>
  </si>
  <si>
    <t>REVISIÓN DE AVISO Y/O CANCELACIÓN (TRASLADO DE DOMINIO POR PREDIO RÚSTICO</t>
  </si>
  <si>
    <t>AVISO ACLARATORIO DE PREDIO RÚSTICO O URBANO</t>
  </si>
  <si>
    <t>LEVANTAMIENTOS AERO FOTOGRAMÉTRICOS Y OTROS SERVICIOS DE ALTA PRECISIÓN</t>
  </si>
  <si>
    <t>POR LA UBICACIÓN CARTOGRÁFICA PARA LA ASIGNACIÓN CORRECTA DE CLAVE CATASTRAL</t>
  </si>
  <si>
    <t>POR CADA COPIA CERTIFICADA, POR REPOSICIÓN DE DOCUMENTOS DE LAS DIFERENTES DEPENDENCIAS OFICIALESPOR LA REPRODUCCIÓN DE INFORMACIÓN</t>
  </si>
  <si>
    <t>OTROS SERVICIOS OFICIALES DIVERSOS</t>
  </si>
  <si>
    <t>LEGALIZACIÓN DE PLANES DE ESTUDIO EXPEDIDOS POR LA UNIVERSIDAD MICHOACANA A ESTUDIANTES EXTRANJEROS</t>
  </si>
  <si>
    <t>LEGALIZACIÓN DE CERTIFICADOS DE ESTUDIO, BOLETAS DE CALIFICACIONES, CONSTANCIAS DE ESTUDIO, ACTAS DE ESTADO CIVIL, EXHORTOS, FIRMAS DE FEDATARIOS Y FUNCIONARIOS PÚBLICOS Y OTROS DOCUMENTOS OFICIALES</t>
  </si>
  <si>
    <t>APOSTILLAS DE TÍTULOS PROFESIONALES Y OTROS DOCUMENTOS EN PERGAMINO</t>
  </si>
  <si>
    <t>APOSTILLAS DE  PLANES DE ESTUDIOS</t>
  </si>
  <si>
    <t>APOSTILLAS DE CERTIFICADOS DE ESTUDIO, ACTAS DEL REGISTRO CIVIL, EXHORTOS, FIRMAS DE FEDATARIOS Y FUNCIONARIOS PÚBLICOS Y OTROS DOCUMENTOS OFICIALES</t>
  </si>
  <si>
    <t>POR CADA CERTIFICACIÓN DE EXPEDIENTES A CARGO DE DIFERENTES DEPENDENCIAS</t>
  </si>
  <si>
    <t>SUBSIDIOS DERECHOS PRESTACION DE SERVICIOS</t>
  </si>
  <si>
    <t>POR LA INSCRIPCIÓN O RENOVACIÓN AL PADRÓN DE CONTRATISTAS</t>
  </si>
  <si>
    <t>PERMISO PARA CONSTRUIR O MODIFICAR ACCESOS, CRUZAMIENTOS E INSTALACIONES MARGINALES EN EL DERECHO DE VÍA DE CAMINOS Y PUENTES ESTATALES</t>
  </si>
  <si>
    <t>PERMISO PARA CONSTRUIR O ADMINISTRAR, EN SU CASO, PARADORES EN VÍAS DE COMUNICACIÓN TERRESTRES</t>
  </si>
  <si>
    <t>PERMISO PARA INSTALAR ANUNCIOS Y SEÑALES PUBLICITARIAS, DE INFORMACIÓN O COMUNICACIÓN</t>
  </si>
  <si>
    <t>PERMISO PARA CONSTRUIR, MODIFICAR O AMPLIAR OBRAS ASENTADAS EN EL DERECHO DE VÍA DE CAMINOS Y PUENTES ESTATALES</t>
  </si>
  <si>
    <t>CONSTANCIA DE VERIFICACIÓN DE JURISDICCIÓN DE DERECHO DE VÍA EN TRÁMITES JUDICIALES PARA SUPLIR TÍTULO DE DOMINIO, DELIMITACIÓN Y RECTIFICACIÓN DE MEDIDAS</t>
  </si>
  <si>
    <t>REVISIÓN DE PLANOS Y SUPERVISIÓN DE OBRA LOS PERMISOS PARA CONSTRUIR O MODIFICAR ACCESOS, EN EL DERECHO DE VÍA DE CAMINOS Y PUENTES ESTATALES</t>
  </si>
  <si>
    <t>INSCRIPCION REGISTRO UNICO VEHICULOS EXTRANJEROS</t>
  </si>
  <si>
    <t>DIVERSOS DERECHOS</t>
  </si>
  <si>
    <t>ACCESORIOS</t>
  </si>
  <si>
    <t>RECARGOS</t>
  </si>
  <si>
    <t>ACTUALIZACIÓN DERECHOS</t>
  </si>
  <si>
    <t>OTROS PRODUCTOS</t>
  </si>
  <si>
    <t>CONDONACIONES ACCESORIOS DERECHOS</t>
  </si>
  <si>
    <t>PRODUCTOS</t>
  </si>
  <si>
    <t>PRODUCTOS DE TIPO CORRIENTE</t>
  </si>
  <si>
    <t>APROVECHAMIENTOS</t>
  </si>
  <si>
    <t>OTROS PRODUCOS DE TIPO CORRIENTE</t>
  </si>
  <si>
    <t>VENTA DE PUBLICACIONES PERIÓDICO OFICIAL Y OTRAS
PUBLICACIONES OFICIALES</t>
  </si>
  <si>
    <t>SUMINISTRO DE CALCOMANÍAS U HOLOGRAMAS Y CERTIFICADOS PARA
VERIFICACIÓN VEHICULAR DE EMISIÓN DE CONTAMINANTES</t>
  </si>
  <si>
    <t>MULTAS</t>
  </si>
  <si>
    <t>MULTAS POR INFRACCIONES A OTRAS DISPOSICIONES ESTATALES FISCALES Y NO FISCALES</t>
  </si>
  <si>
    <t>FISCALES Y NO FISCALES</t>
  </si>
  <si>
    <t>FIANZAS EFECTIVAS A FAVOR DEL ERARIO</t>
  </si>
  <si>
    <t>REINTEGROS</t>
  </si>
  <si>
    <t>RECARGOS DE APROVECHAMIENTOS</t>
  </si>
  <si>
    <t>RECUPERACION PRIMAS DE SEGURO SINIESTROS DE VEHICULOS</t>
  </si>
  <si>
    <t>ARRENDAMIENTO Y EXPLOTACION DE BIENES MUEBLES</t>
  </si>
  <si>
    <t>ARRENDAMIENTO Y EXPLOTACION DE BIENES INMUEBLES</t>
  </si>
  <si>
    <t>RECUPERACION DE COSTOS DE BASES Y LICITACIONES</t>
  </si>
  <si>
    <t>RECUPERACION DE COSTOS DE CONCURSOS DE OBRAS</t>
  </si>
  <si>
    <t>POR SERVICIOS DE TRÁMITE EXPEDICIÓN DE PASAPORTES</t>
  </si>
  <si>
    <t>CUOTAS DE RECUPERACION CENTROS DE COMERCIALIZACION</t>
  </si>
  <si>
    <t>ENAJENACION DE BIENES SECTOR CENTRAL DEPRECIADOS</t>
  </si>
  <si>
    <t>OTROS APROVECHAMIENTOS</t>
  </si>
  <si>
    <t>COPIA SIMPLE</t>
  </si>
  <si>
    <t>COPIA CERTIFICADA</t>
  </si>
  <si>
    <t>FIDEICOMISO  DE  IMPULSO Y DESARROLLO PARA EL ESTADO</t>
  </si>
  <si>
    <t>INGRESO POR VENTA DE BIENES Y SERVICIOS</t>
  </si>
  <si>
    <t>SERVICIOS PRODUCIDOS EN ESTABLECIMIENTOS DEL GOBIERNO</t>
  </si>
  <si>
    <t xml:space="preserve">INGRESOS PROPIOS DEL SATMICH </t>
  </si>
  <si>
    <t>SERVICIOS DCE ORGANISMOS DESCENTRALIZADOS</t>
  </si>
  <si>
    <t>VENTA DE ENERGIA ELECTRICA</t>
  </si>
  <si>
    <t>PARTICIPACIONES, APORTACIONES, CONVENIOS, INCENTIVOS</t>
  </si>
  <si>
    <t>PARTICIPACIONES Y APORTACIONES</t>
  </si>
  <si>
    <t>PARTICIPACIONES EN RECURSOS FEDERALES</t>
  </si>
  <si>
    <t>PARTICIPACIÓN DEL 100% DEL IMPUESTO SOBRE LA RENTA PAGADO A LA SHCP, CONFORME A LO DISPUESTO POR EL ARTÍCULO 3-B DE LA LEY DE COORDINACIÓN FISCAL</t>
  </si>
  <si>
    <t>IMPUESTO ESPECIAL SOBRE PRODUCCION Y SERVICIOS SOBRE LA VENTA DE GASOLINAS Y DIESEL</t>
  </si>
  <si>
    <t>OTRAS PARTICIPACIONES</t>
  </si>
  <si>
    <t>APORTACIONES</t>
  </si>
  <si>
    <t xml:space="preserve">PARA LA NÓMINA EDUCATIVA Y GASTO OPERATIVO </t>
  </si>
  <si>
    <t>SERVICIOS PERSONALES</t>
  </si>
  <si>
    <t>OTROS GASTOS CORRIENTES</t>
  </si>
  <si>
    <t>GASTOS DE OPERACION</t>
  </si>
  <si>
    <t xml:space="preserve">PARA LA INFRAESTRUCTURA SOCIAL ESTATAL </t>
  </si>
  <si>
    <t>DE APORTACIONES MÚLTIPLES</t>
  </si>
  <si>
    <t>PARA ALIMENTACION Y ASISTENCIA SOCIAL</t>
  </si>
  <si>
    <t>PARA INFRAESTRUCTURA DE EDUCACION BASICA</t>
  </si>
  <si>
    <t>PARA INFRAESTRUCTURA DE EDUCACION MEDIA SUPERIOR</t>
  </si>
  <si>
    <t>PARA INFRAESTRUCTURA DE EDUCACION SUPERIOR</t>
  </si>
  <si>
    <t>APORTACIONES FEDERALES PARA EDUCACION TECNOLOGICA Y DE ADULTOS</t>
  </si>
  <si>
    <t>EDUCACION TECNOLOGICA</t>
  </si>
  <si>
    <t>FONDO DE APORTACIONES PARA LA SEGURIDAD PUBLICA DE LOS ESTADOS Y DEL DF (FASP)</t>
  </si>
  <si>
    <t>APORTACIONES FEDERALES PARA LOS MUNICIPIOS</t>
  </si>
  <si>
    <t>PARA LA INFRAESTRUCTURA SOCIAL MUNICIPAL</t>
  </si>
  <si>
    <t>CONVENIOS</t>
  </si>
  <si>
    <t>TRANSFERENCIAS FEDERALES POR CONVENIO EN MATERIA DE EDUCACION</t>
  </si>
  <si>
    <t>COLEGIO DE BACHILLERES DEL ESTADO DE MICHOACÁN</t>
  </si>
  <si>
    <t>COLEGIO DE ESTUDIOS CIENTÍFICOS Y TECNOLÓGICOS DEL ESTADO DEMICHOACAN</t>
  </si>
  <si>
    <t>INSTITUTO DE CAPACITACIÓN PARA EL TRABAJO DEL ESTADO DE MICHOACAN</t>
  </si>
  <si>
    <t xml:space="preserve">UNIVERSIDAD DE LA CIÉNEGA DEL ESTADO DE MICHOACÁN </t>
  </si>
  <si>
    <t>UNIVERSIDAD INTERCULTURAL INDÍGENA DEL ESTADO DE MICHOACAN</t>
  </si>
  <si>
    <t>UNIVERSIDAD POLITECNICA DE URUAPAN</t>
  </si>
  <si>
    <t>UNIVERSIDAD TECNOLOGICA DE MORELIA</t>
  </si>
  <si>
    <t>APOYO FINANCIERO TELEBACHILLERATO COMUNITARIO</t>
  </si>
  <si>
    <t>UNIVERSIDAD POLITECNICA DE LAZARO CARDENAS</t>
  </si>
  <si>
    <t>UNIVERSIDAD TECNOLOGICA DE ORIENTE</t>
  </si>
  <si>
    <t>PROGRAMA NACIONAL DE INGLES</t>
  </si>
  <si>
    <t>EXPANSIÓN DE LA EDUCACIÓN INICIAL</t>
  </si>
  <si>
    <t>TRANSFERENCIAS FEDERALES POR CONVENIO EN  MATERIA DE ATENCION A GRUPOS VULNERABLES</t>
  </si>
  <si>
    <t>FONDO PARA EL BIENESTAR Y AVANCE DE LAS MUJERES (FOBAM)</t>
  </si>
  <si>
    <t xml:space="preserve">INCENTIVOS DERIVADOS DE LA COLABORACIÓN FISCAL </t>
  </si>
  <si>
    <t>INCENTIVOS POR LA ADMINISTRACION DE  MULTAS FEDERALES NO FISCAL</t>
  </si>
  <si>
    <t>INCENTIVOS POR LA ADMINSTRACION ZONA FEDERAL MARITIMO TERRESTRE</t>
  </si>
  <si>
    <t>INCENTIVOS POR COMPENSACION REPECOS Y REGIMEN INTERMEDIOS</t>
  </si>
  <si>
    <t>INCENTIVOS POR ACTOS DE FISCALIZACION CONCURRENTE DE  CONTRIBUCIONES IVA</t>
  </si>
  <si>
    <t>INCENTIVOS POR ACTOS DE FISCALIZACION CONCURRENTE CONTRIBUCIONES ISR</t>
  </si>
  <si>
    <t>INCENTIVOS POR ACTOS DE FISCALIZACIÓN CONCURRENTE IVA</t>
  </si>
  <si>
    <t>INCENTIVOS POR ACTOS DE FISCALIZACIÓN CONCURRENTE ISR</t>
  </si>
  <si>
    <t>INCENTIVOS POR ACTOS DE FISCALIZACIÓN CONCURRENTE IEPS</t>
  </si>
  <si>
    <t>INCENTIVOS POR ACTOS DE FISCALIZACION CUMPLIMIENTO DE  OBLIGACIONES ADUANERAS</t>
  </si>
  <si>
    <t>INCENTIVOS POR CREDITOS FISCALES DE LA FEDERACION</t>
  </si>
  <si>
    <t>INCENTIVOS POR USAR MEDIOS ELECTRÓNICOS DE PAGO</t>
  </si>
  <si>
    <t>OTROS INGRESOS Y BENEFICIOS VARIOS</t>
  </si>
  <si>
    <t>OTROS INGRESOS</t>
  </si>
  <si>
    <t>VIVEROS FRUTICOLAS (SECRETARIA DESARROLLO  AGROPECUARIO)</t>
  </si>
  <si>
    <t>REDONDEO DE INGRESOS</t>
  </si>
  <si>
    <t>INGRESOS PROPIOS RECAUDADOS POR LAS DEPENDENCIAS</t>
  </si>
  <si>
    <t>INGRESOS PROPIOS SECRETARIA DE SEGURIDAD PUBLICA</t>
  </si>
  <si>
    <t>VENTA DE BIENES MUEBLES  ADMINISTRACION  PARAESTATAL</t>
  </si>
  <si>
    <t xml:space="preserve">ESTADO ANALÍTICO DE LOS INGRESOS DEVENGADOS  </t>
  </si>
  <si>
    <t>TRANSFERENCIAS FEDERALES POR CONVENIO EN DIVERSAS MATERIAS</t>
  </si>
  <si>
    <t>TESTIMONIOS DE ESCRITURAS</t>
  </si>
  <si>
    <t xml:space="preserve">SUBSIDIO DEL 100% POR DESGLOCES DE PREDIOS </t>
  </si>
  <si>
    <t xml:space="preserve">SUBSIDIO DEL 100% EN CERTIFICADOS CATASTRALES </t>
  </si>
  <si>
    <t>PARA LA NÓMINA DE SALUD</t>
  </si>
  <si>
    <t>APORTACIONES DE FORTALECIMIENTO</t>
  </si>
  <si>
    <t>SUBSIDIO 100% DE INSCRIPCION DE DOCUMENTO DE PROPIEDAD</t>
  </si>
  <si>
    <t xml:space="preserve">IMPUESTO SOBRE LOTERIAS, RIFAS, SORTEOS Y CONCURSOS </t>
  </si>
  <si>
    <t xml:space="preserve">IMPUESTOS SOBRE LA PRODUCCION, EL CONSUMO Y LAS TRANSACCIONES </t>
  </si>
  <si>
    <t xml:space="preserve">IMPUESTO SOBRE ENAJENACION DE VEHICULOS DE MOTOR USADOS </t>
  </si>
  <si>
    <t xml:space="preserve">IMPUESTO SOBRE SERVICIOS DE HOSPEDAJE </t>
  </si>
  <si>
    <t xml:space="preserve">IMPUESTOS SOBRE NOMINA Y ASIMILABLES </t>
  </si>
  <si>
    <t xml:space="preserve">IMPUESTO SOBRE EROGACIONES POR REMUNERACION AL TRABAJO PERSONAL, PRESTADO BAJO LA DIRECCION Y DEPENDENCIA DE UN PATRON </t>
  </si>
  <si>
    <t>IMPUESTO SOBRE EROGACIONES POR REMUNERACION AL TRABAJO PERSONAL, PRESTADO BAJO LA DIRECCION Y DEPENDENCIA DE UN PATRON  (EJERCICIOS ANTERIORES 2%)</t>
  </si>
  <si>
    <t xml:space="preserve">ACCESORIOS </t>
  </si>
  <si>
    <t xml:space="preserve">RECARGOS </t>
  </si>
  <si>
    <t>RECARGOS POR  VENTA FINAL  DE BEBIDAS CON CONTENIDO ALCOHÓLICO</t>
  </si>
  <si>
    <t>ACTUALIZACION IMPUESTO SOBRE ENAJENACION DE VEHICULOS DE MOTOR USADOS</t>
  </si>
  <si>
    <t>ACTUALIZACION IMPUESTO SOBRE SERVICIO DE HOSPEDAJE</t>
  </si>
  <si>
    <t>ACTUALIZACION DEL IMPUESTO A LA EROGACIONES EN JUEGOS CON APUESTAS</t>
  </si>
  <si>
    <t>INGRESOS NO COMPRENDIDOS EN LAS FRACCIONES DE LA LEY DE INGRESOS CAUSADOS EN EJERCICIOS FISCALES ANTERIORES PENDIENTES DE LIQUIDACIÓN O PAGO</t>
  </si>
  <si>
    <t xml:space="preserve">IMPUESTOS NO COMPRENDIDOS EN LAS FRACCIONES DE LA LEY DE INGRESOS CAUSADOS EN EJERCICIOS FISCALES ANTERIORES PENDIENTES DE LIQUIDACION O PAGO DE TENENCIA Y USO DE VEHICULOS </t>
  </si>
  <si>
    <t xml:space="preserve">ACTUALIZACION IMPUESTO SOBRE TENENCIA Y USO DE VEHICULOS </t>
  </si>
  <si>
    <t xml:space="preserve">RECARGOS IMPUESTO SOBRE TENENCIA Y USO DE VEHICULOS </t>
  </si>
  <si>
    <t xml:space="preserve">DE APORTACION POR MEJORAS </t>
  </si>
  <si>
    <t>APORTACION DE MUNICIPIOS PARA CONSTRUCCION DE REDES DE AGUA</t>
  </si>
  <si>
    <t>APORTACION DE MUNICIPIOS FORTAPAZ</t>
  </si>
  <si>
    <t xml:space="preserve">DERECHOS POR PRESTACION DE SERVICIOS </t>
  </si>
  <si>
    <t>AUTORIZACION DE  SUBDIVICIONES Y FUSIONES</t>
  </si>
  <si>
    <t>RENOVACION ANUAL DE CONCESIONES DE SERVICIO PÚBLICO</t>
  </si>
  <si>
    <t>EXPEDICION DE PERMISOS EMERGENTES DE SERVICIO PÚBLICO</t>
  </si>
  <si>
    <t>EXPEDICION, REPOSICION Y RENOVACION DEL TÍTULO DE CONCESIONES</t>
  </si>
  <si>
    <t>CAMBIO DE ADSCRIPCIÓN CLASIFICACIÓN DE LOCALIDADES</t>
  </si>
  <si>
    <t>PERMISO PARA SERVICIO DE TRANSPORTE ESCOLAR Y EMPRESAS</t>
  </si>
  <si>
    <t xml:space="preserve">POR VALIDACIÓN DE PAGOS RELACIONADOS CON LA POSESIÓN DEL VEHÍCULO, CUANDO ÉSTE PROVENGA, DE OTRA ENTIDAD FEDERATIVA </t>
  </si>
  <si>
    <t xml:space="preserve">POR LA EXPEDICIÓN Y RENOVACIÓN DE LICENCIAS PARA CONDUCIR VEHÍCULOS AUTOMOTORES </t>
  </si>
  <si>
    <t xml:space="preserve">LICENCIAS PARA CONDUCIR </t>
  </si>
  <si>
    <t xml:space="preserve">POR SERVICIOS DE SEGURIDAD PRIVADA </t>
  </si>
  <si>
    <t>POR EL ESTUDIO, EVALUACIÓN Y RECOMENDACIONES POR SOLICITUD DE CAMBIO O AMPLIACIÓN DE MODALIDAD DE SERVICIO</t>
  </si>
  <si>
    <t xml:space="preserve">POR EL ESTUDIO PARA DETERMINAR LA LEGALIDAD DE INSCRIBIR CADA ARMA DE FUEGO O CADA EQUIPO UTILIZADO  EN LA PRESTACIÓN DE LOS SERVICIOS </t>
  </si>
  <si>
    <t xml:space="preserve">CERTIFICADOS Y CERTIFICACIONES (REGISTRO PUBLICO DE LA PROPIEDAD) </t>
  </si>
  <si>
    <t xml:space="preserve">INSCRIPCION DE DOCUMENTOS DE PROPIEDAD DE INMUEBLES </t>
  </si>
  <si>
    <t>INSCRIPCION EN EL REGISTRO DE COMERCIO</t>
  </si>
  <si>
    <t>INSCRIPCION Y CANCELACION DE GRAVAMENES</t>
  </si>
  <si>
    <t>POR ACTOS DEL REGISTRO DEL COMERCIO</t>
  </si>
  <si>
    <t>POR REGISTRO DE OTROS ACTOS DEL REGISTRO  PÚBLICO DE LA PROPIEDAD</t>
  </si>
  <si>
    <t xml:space="preserve">POR SERVICIOS DEL REGISTRO CIVIL, Y DEL  ARCHIVO DEL PODER EJECUTIVO </t>
  </si>
  <si>
    <t>LEVANTAMIENTO DE ACTAS DE REGISTRO DE NACIMIENTO</t>
  </si>
  <si>
    <t xml:space="preserve">BUSQUEDA POR CERTIFICACIONES Y CONSTANCIAS DE OTROS DOCUMENTOS QUE LA DIRECCION TENGA BAJO SU CUSTODIA Y OTROS SERVICIOS PRESTADOS </t>
  </si>
  <si>
    <t xml:space="preserve">POR LA INSCRIPCION DEL REGISTRO Y  ASENTAMIENTO DE ANOTACIONES MARGINALES AL REVERSO </t>
  </si>
  <si>
    <t xml:space="preserve">EXPEDICION DE CERTIFICADOS, COPIAS CERTIFICADAS O CONSTANCIAS (URGENTES) </t>
  </si>
  <si>
    <t xml:space="preserve">LEVANTAMIENTO DE ACTAS DE RECONOCIMIENTO DE HIJOS, ANTE EL OFICIAL DEL REGISTRO CIVIL, DESPUES DE REGISTRADO EL NACIMIENTO </t>
  </si>
  <si>
    <t>OFICIO DE RÉGIMEN PATRIMONIAL</t>
  </si>
  <si>
    <t xml:space="preserve">REPORTE DE BÚSQUEDA EN EL REGISTRO NACIONAL DE AVISOS DE TESTAMENTO </t>
  </si>
  <si>
    <t>POR SERVICIO QUE ESTABLECE LA LEY PRESTACION SERVICIOS INMOBILIARIA</t>
  </si>
  <si>
    <t xml:space="preserve">REVALIDACIÓN DE LICENCIA PARA LA PRESTACIÓN DE SERVICIOS INMOBILIARIOS PROFESIONALES </t>
  </si>
  <si>
    <t>LEGALIZACIÓN DE FIRMAS</t>
  </si>
  <si>
    <t xml:space="preserve">REGISTRO DE ESTABLECIMIENTO EDUCATIVO LEGALMENTE AUTORIZADO PARA EXPEDIR TÍTULOS PROFESIONALES, DIPLOMAS DE ESPECIALIDAD O GRADOS ACADÉMICOS </t>
  </si>
  <si>
    <t>EXPEDICIÓN DE AUTORIZACIÓN DE UNA ESPECIALIDAD</t>
  </si>
  <si>
    <t>EXPEDICIÓN DE DUPLICADO DE CÉDULA O DE AUTORIZACIÓN PARA EL EJERCICIO DE UNA ESPECIALIDAD</t>
  </si>
  <si>
    <t xml:space="preserve"> RECONOCIMIENTO DE VALIDEZ OFICIAL ESTUDIOS DE TIPO SUPERIOR</t>
  </si>
  <si>
    <t>CAMBIOS A PLAN Y PROGRAMA DE ESTUDIO DE TIPO SUPERIOR</t>
  </si>
  <si>
    <t>EXÁMENES PROFESIONALES O DE GRADO DE TIPO SUPERIOR</t>
  </si>
  <si>
    <t>EXPEDICIÓN DE DUPLICADO DE CERTIFICADOS  DE EDUCACIÓN DE TIPO SUPERIOR</t>
  </si>
  <si>
    <t>REGISTRO DE INSCRIPCIÓN INSTITUCIONES EDUCATIVAS</t>
  </si>
  <si>
    <t xml:space="preserve">POR OTROS SERVICIOS DE EDUCACIÓN, DE CENTROS DE ESTUDIOS DE CAPACITACIÓN PARA EL TRABAJO (CECAP) </t>
  </si>
  <si>
    <t>POR LA EXPEDICIÓN DE DICTÁMENES DE FACTIBILIDAD PARA LA CONSTRUCCIÓN DE GASERAS, ESTACIONES DE CARBURACIÓN Y ESTACIONES DE SERVICIO DE GASOLINERAS</t>
  </si>
  <si>
    <t>POR EL SERVICIO DE CAPACITACIÓN EN MATERIA DE PROTECCIÓN CIVIL AL SECTOR PRIVADO, CON DURACIÓN DE MÁS DE 4 HORAS, HASTA 8 HORAS MÁXIMO</t>
  </si>
  <si>
    <t>POR SERVICIO DE EVALUACION DE PROGRAMA ESPECIFICO DE PROTECC CIVIL</t>
  </si>
  <si>
    <t xml:space="preserve">APLICACIÓN DE EXAMEN DE CONOCIMIENTOS PARA LA OBTENCIÓN DE LA LICENCIA DE CONDUCIR  </t>
  </si>
  <si>
    <t>LEVANTAMIENTO TOPOGRÁFICO CON CURVAS DE NIVEL</t>
  </si>
  <si>
    <t>REVISIÓN DE AVISO (TRASLADO DOMINIO PREDIO RÚSTICO)</t>
  </si>
  <si>
    <t>UBICACIÓN CARTOGRÁFICA POR CAMBIO DE LOCALIDAD</t>
  </si>
  <si>
    <t xml:space="preserve">POR SERVICIOS OFICIALES DIVERSOS </t>
  </si>
  <si>
    <t xml:space="preserve">LEGALIZACION DE TITULOS, PLANES DE ESTUDIO Y CERTIFICADOS </t>
  </si>
  <si>
    <t>PARA SERVICIOS ENVIADOS A DOMICILIOS EN EL TERRITORIO NACIONAL</t>
  </si>
  <si>
    <t>SUBSIDIO 10% EN EL PAGO REFRENDO FRACCION II INCISOS A B C D E ARTICULO 20</t>
  </si>
  <si>
    <t>DIVERSOS DERECHOS (EXAMENES DE CERTIFICACION)</t>
  </si>
  <si>
    <t>RENDIMIENTOS E INTERESES DE CAPITAL Y VALORES ESTATAL</t>
  </si>
  <si>
    <t>RENDIMIENTOS E INTERESES DE CAPITAL Y VALORES FEDERAL</t>
  </si>
  <si>
    <t>OTROS PRODUCOS QUE GENERAN INGRESOS</t>
  </si>
  <si>
    <t>LICENCIA OFICIAL COLECTIVA 206</t>
  </si>
  <si>
    <t xml:space="preserve">MULTAS POR INFRACCIONES SEÑALADAS EN LA LEY DE TRÁNSITO Y VIALIDAD DEL ESTADO DE MICHOACÁN DE OCAMPO Y SU REGLAMENTO </t>
  </si>
  <si>
    <t xml:space="preserve">MULTAS POR INFRACCIONES SEÑALADAS EN LA LEY DE COMUNICACIONES Y TRANSPORTES DEL ESTADO Y SU REGLAMENTO </t>
  </si>
  <si>
    <t xml:space="preserve">REINTEGROS POR RESPONSABILIDADES </t>
  </si>
  <si>
    <t>APROVECHAMIENTO  PROVENIENTEDE OBRA PUBLICA</t>
  </si>
  <si>
    <t>APORTACION  DEL 2% (GASTOS INDIRECTOS) TRIBUNAL DE  JUSTICIA  ADMINISTRATIVA</t>
  </si>
  <si>
    <t xml:space="preserve">OTROS APROVECHAMIENTOS </t>
  </si>
  <si>
    <t>RECUPERACION PATRIMONIO FIDEICOMITENTE LIQUIDACION FIDEICOMISOS</t>
  </si>
  <si>
    <t>BECAS TERNIUM 2023</t>
  </si>
  <si>
    <t>ARRENDAMIENTO DEL FESTIVAL DE MICHOACÁN</t>
  </si>
  <si>
    <t>INSCRIPCIONES A TALLERES CULTURALES EN LA CASA DE CULTURA</t>
  </si>
  <si>
    <t>CUOTA POR ADJUDICACION DIRECTA</t>
  </si>
  <si>
    <t xml:space="preserve">FONDO GENERAL DE PARTICIPACIONES </t>
  </si>
  <si>
    <t xml:space="preserve">FONDO DE FOMENTO MUNICIPAL </t>
  </si>
  <si>
    <t xml:space="preserve">FONDO DE COMPENSACION POR INCREMENTO EN EXENCION DEL IMPUESTO SOBRE AUTOMOVILES NUEVOS </t>
  </si>
  <si>
    <t xml:space="preserve">IMPUESTO ESPECIAL SOBRE PRODUCCION Y SERVICIOS </t>
  </si>
  <si>
    <t xml:space="preserve">INCENTIVOS POR LA ADMINISTRACION DEL IMPUESTO SOBRE AUTOMOVILES NUEVOS </t>
  </si>
  <si>
    <t xml:space="preserve">FONDO DE FISCALIZACION Y RECAUDACION </t>
  </si>
  <si>
    <t xml:space="preserve">DERECHOS DE PEAJE  (CAPUFE) </t>
  </si>
  <si>
    <t>FONDO DE APORTACIONES PARA LOS SERVICIOS DE SALUD  (FASSA)</t>
  </si>
  <si>
    <t>FONDO DE APORTACIONES PARA EL FORTALECIMIENTO DE LAS ENTIDADES FEDERATIVAS  (FAFEF)</t>
  </si>
  <si>
    <t>FONDO DE APORTACIONES PARA EL FORTALECIMIENTO DE LOS MUNICIPIOS Y DE LAS DEMARCACIONES TERRITORIALES DEL DISTRITO FEDERAL  (FORTAMUN)</t>
  </si>
  <si>
    <t xml:space="preserve">UNIVERSIDAD MICHOACANA DE SAN NICOLÁS DE HIDALGO 
(SUBSIDIO FEDERAL)
</t>
  </si>
  <si>
    <t>PROGRAMA DE  DESARROLLO PROFESIONAL DOCENTE, TIPO SUPERIOR</t>
  </si>
  <si>
    <t xml:space="preserve"> PROGRAMA FORTALECIMIENTO DE SERVICIOS DE EDUCACION ESPECIAL</t>
  </si>
  <si>
    <t>FORTALECIMIENTO A LA EXCELENCIA EDUCATIVA</t>
  </si>
  <si>
    <t>APOYO FINANCIERO  EXTRAORDINARIO NO REGULARIZABLE DEL PROGRAMA PRESUPUESTARIO U080 CORRESPONDIENTE A CENTROS Y ORGANIZACIONES DE EDUCACION U080, QUINCENA 04</t>
  </si>
  <si>
    <t>APOYO FINANCIERO  EXTRAORDINARIO NO REGULARIZABLE DEL PROGRAMA PRESUPUESTARIO U080 CORRESPONDIENTE A CENTROS Y ORGANIZACIONES DE EDUCACION U080,  QUINCENA 05</t>
  </si>
  <si>
    <t>APOYO FINANCIERO  EXTRAORDINARIO NO REGULARIZABLE DEL PROGRAMA PRESUPUESTARIO U080 CORRESPONDIENTE A CENTROS Y ORGANIZACIONES DE EDUCACION U080,  QUINCENA 06</t>
  </si>
  <si>
    <t>APOYO FINANCIERO  EXTRAORDINARIO NO REGULARIZABLE DEL PROGRAMA PRESUPUESTARIO U080 CORRESPONDIENTE A CENTROS Y ORGANIZACIONES DE EDUCACION U080, QUINCENA 07</t>
  </si>
  <si>
    <t>APOYO FINANCIERO  EXTRAORDINARIO NO REGULARIZABLE DEL PROGRAMA PRESUPUESTARIO U080 CORRESPONDIENTE A CENTROS Y ORGANIZACIONES DE EDUCACION U080, QUINCENA 08</t>
  </si>
  <si>
    <t>APOYO FINANCIERO  EXTRAORDINARIO NO REGULARIZABLE DEL PROGRAMA PRESUPUESTARIO U080 CORRESPONDIENTE A CENTROS Y ORGANIZACIONES DE EDUCACION U080, QUINCENA 09</t>
  </si>
  <si>
    <t>APOYO FINANCIERO  EXTRAORDINARIO NO REGULARIZABLE DEL PROGRAMA PRESUPUESTARIO U080 CORRESPONDIENTE A CENTROS Y ORGANIZACIONES DE EDUCACION U080, QUINCENA 10</t>
  </si>
  <si>
    <t>PROGRAMA  PARA EL DESARROLLO PROFECIONAL DOCENTE TIPO BÁSICO</t>
  </si>
  <si>
    <t>APOYO FINANCIERO  EXTRAORDINARIO NO REGULARIZABLE DEL PROGRAMA PRESUPUESTARIO U080 CORRESPONDIENTE A CENTROS Y ORGANIZACIONES DE EDUCACION U080,  QUINCENA 11</t>
  </si>
  <si>
    <t>APOYO FINANCIERO  EXTRAORDINARIO NO REGULARIZABLE DEL PROGRAMA PRESUPUESTARIO U080 CORRESPONDIENTE A CENTROS Y ORGANIZACIONES DE EDUCACION U080,  QUINCENA 12</t>
  </si>
  <si>
    <t>APOYO FINANCIERO  EXTRAORDINARIO NO REGULARIZABLE DEL PROGRAMA PRESUPUESTARIO U080 CORRESPONDIENTE A CENTROS Y ORGANIZACIONES DE EDUCACION U080,  QUINCENA 01</t>
  </si>
  <si>
    <t>APOYO FINANCIERO  EXTRAORDINARIO NO REGULARIZABLE DEL PROGRAMA PRESUPUESTARIO U080 CORRESPONDIENTE A CENTROS Y ORGANIZACIONES DE EDUCACION U080,  QUINCENA 02</t>
  </si>
  <si>
    <t>APOYO FINANCIERO  EXTRAORDINARIO NO REGULARIZABLE DEL PROGRAMA PRESUPUESTARIO U080 CORRESPONDIENTE A CENTROS Y ORGANIZACIONES DE EDUCACION U080,  QUINCENA 03</t>
  </si>
  <si>
    <t>PROGRAMA EXPANSIÓN  DE LA EDUCACION MEDIA SUPERIOR Y SUPERIOR (U079) INSTITUTO TECNOLOGICO</t>
  </si>
  <si>
    <t>PROGRAMA EXPANSIÓN DE LA EDUCACION  MEDIA SUPERIOR Y SUPERIOR TIPO SUPERIOR U079 UNIVERSIDAD TECNOLOGIA DE MORELIA</t>
  </si>
  <si>
    <t>TRANSFERENCIAS FEDERALES POR CONVENIO EN MATERIA DE SALUD</t>
  </si>
  <si>
    <t>PROG FORTALECIMIENTO A LA ATENCION MEDICA</t>
  </si>
  <si>
    <t>CRESCA-CONADIC</t>
  </si>
  <si>
    <t xml:space="preserve"> PROGRAMA IMSS BIENESTAR PRESTACION GRATUITA</t>
  </si>
  <si>
    <t>CONV COORD ACC INFRA MOD CONST PER S/SEG SOC</t>
  </si>
  <si>
    <t xml:space="preserve"> GOB MICH/CONVENIO SaNAS</t>
  </si>
  <si>
    <t>TRANSFERENCIAS FEDERALES POR CONVENIO EN MATERIA HIDRAULICA</t>
  </si>
  <si>
    <t>REHABILITACION DE DISTRITOS DE RIEGO</t>
  </si>
  <si>
    <t>TECNIFICACION DE DISTRITOS DE RIEGO</t>
  </si>
  <si>
    <t>PROAGUA</t>
  </si>
  <si>
    <t xml:space="preserve">PROGRAMA DE APOYO A LAS INSTANCIAS DE MUJERES EN LAS ENTIDADES FEDERATIVAS PAIMEF </t>
  </si>
  <si>
    <t>COMISION DE BUSQUEDA DE PERSONAS DEL ESTADO DE MICHOACAN</t>
  </si>
  <si>
    <t>CENTRO EXTENO ATENCIÒN MUNICIPIO URUAPAN MICHOACAN</t>
  </si>
  <si>
    <t>PRGRAMA ADELANTO BIENESTAR E IGUALDAD MUJERES (PROABIM)</t>
  </si>
  <si>
    <t>PROYECTO REFUGIO ERENDIRA</t>
  </si>
  <si>
    <t>REFUGIO INTEGRAL A MUJERES, SUS HIJAS E HIJOS PARA EL MUNICIPIO DE URUAPAN  MICHOACAN</t>
  </si>
  <si>
    <t>AVGM/MICH/AC03/SISDMM/027</t>
  </si>
  <si>
    <t>REFUGIO AYUNTAMIENTO DE MORELIA" FOLIO R-2024-061</t>
  </si>
  <si>
    <t>PROGRAMA DE MODERNIZACION REGISTRO PUBLICO PROPIEDAD CATASTROS</t>
  </si>
  <si>
    <t>AVGM/MICH/AC02/SISDMM/007</t>
  </si>
  <si>
    <t xml:space="preserve">OPERACIÓN DE LOS CJM MORELIA - URUAPAN, MICHOACAN DE OCAMPO </t>
  </si>
  <si>
    <t>TRANSFERENCIAS FEDERALES POR CONVENIO EN MATERIA  DE SEGURIDAD PUBLICA</t>
  </si>
  <si>
    <t>FONDO PARA EL FORTALECIMIENTO DE LAS INSTITUCIONES DE SEGURIDAD PUBLICA (FOFISP)</t>
  </si>
  <si>
    <t xml:space="preserve">FORTALECIMIENTO PARA LA ATENCIÓN DE NIÑA MIGRANTES EN EL ESTADO DE MICHOACAN DE OCAMPO </t>
  </si>
  <si>
    <t>TRANSFERENCIAS FEDERALES POR CONVENIO EN MATERIA  DE DESARROLLO REGIONAL</t>
  </si>
  <si>
    <t>APOYO A INSTITUCIONES ESTATALES DE CULTURA</t>
  </si>
  <si>
    <t>CENTRO EXTERNO DE ATENCION INTEGRAL PARA EL REFUGIO MUNICIPAL DE MORELIA VFOLIO C-2024-039</t>
  </si>
  <si>
    <t>TRANSFERENCIAS FEDERALES POR CONVENIO EN MATERIA  DE ARMONIZACION</t>
  </si>
  <si>
    <t>ARMONIZACION CONTABLE</t>
  </si>
  <si>
    <t>FORTALECIMIENTO DEL REGISTRO CIVIL DEL ESTADO</t>
  </si>
  <si>
    <t>PROGRAMA APOYOS PARA EL DESARROLLO FORESTAL SUSTENTABLE CONAFOR</t>
  </si>
  <si>
    <t>REGISTRO VEHICULOS USADOS  PROCEDENCIA EXTRANJERA</t>
  </si>
  <si>
    <t>CAPACITACION AMBIENTAL EN MATERIA CULTURA DEL AGUA</t>
  </si>
  <si>
    <t>INCENTIVOS POR LA ADMINITRACION ISR POR ENAJENACION DE INMUEBLES</t>
  </si>
  <si>
    <t>ISR ENAJENACIÓN TERRENOS Y CONSTITUCION ARTICULO  126</t>
  </si>
  <si>
    <t>INGRESOS PROPIOS SECRETARIA DE CULTURA</t>
  </si>
  <si>
    <t xml:space="preserve">  DEL 1o  DE ENERO AL 30 DE JUNIO DEL AÑO 2024</t>
  </si>
  <si>
    <t>IMPUESTO A LA VENTA FINAL BEBIDAS  CON  CONTENIDO ALCOHÓLICO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</si>
</sst>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sz val="8"/>
      <color rgb="FF7030A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43" fontId="3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43" fontId="8" fillId="0" borderId="0" xfId="0" applyNumberFormat="1" applyFont="1" applyAlignment="1">
      <alignment vertical="top"/>
    </xf>
    <xf numFmtId="0" fontId="7" fillId="4" borderId="5" xfId="0" applyFont="1" applyFill="1" applyBorder="1" applyAlignment="1">
      <alignment vertical="center" wrapText="1"/>
    </xf>
    <xf numFmtId="43" fontId="7" fillId="4" borderId="6" xfId="1" applyFont="1" applyFill="1" applyBorder="1" applyAlignment="1">
      <alignment vertical="center"/>
    </xf>
    <xf numFmtId="0" fontId="8" fillId="0" borderId="5" xfId="0" applyFont="1" applyBorder="1" applyAlignment="1">
      <alignment horizontal="left" vertical="center" wrapText="1"/>
    </xf>
    <xf numFmtId="43" fontId="8" fillId="0" borderId="6" xfId="1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Fill="1" applyAlignment="1">
      <alignment vertical="top"/>
    </xf>
    <xf numFmtId="0" fontId="8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top"/>
    </xf>
    <xf numFmtId="43" fontId="9" fillId="0" borderId="0" xfId="0" applyNumberFormat="1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43" fontId="0" fillId="0" borderId="0" xfId="0" applyNumberFormat="1" applyFill="1" applyAlignment="1">
      <alignment horizontal="right" vertical="top"/>
    </xf>
    <xf numFmtId="43" fontId="0" fillId="0" borderId="0" xfId="0" applyNumberFormat="1" applyAlignment="1">
      <alignment horizontal="right" vertical="top"/>
    </xf>
    <xf numFmtId="43" fontId="7" fillId="4" borderId="5" xfId="1" applyNumberFormat="1" applyFont="1" applyFill="1" applyBorder="1" applyAlignment="1">
      <alignment vertical="center"/>
    </xf>
    <xf numFmtId="43" fontId="3" fillId="0" borderId="5" xfId="1" applyNumberFormat="1" applyFont="1" applyBorder="1" applyAlignment="1">
      <alignment vertical="center"/>
    </xf>
    <xf numFmtId="43" fontId="8" fillId="0" borderId="5" xfId="1" applyNumberFormat="1" applyFont="1" applyFill="1" applyBorder="1" applyAlignment="1">
      <alignment vertical="center"/>
    </xf>
    <xf numFmtId="43" fontId="3" fillId="0" borderId="5" xfId="1" applyNumberFormat="1" applyFont="1" applyFill="1" applyBorder="1" applyAlignment="1">
      <alignment vertical="center"/>
    </xf>
    <xf numFmtId="43" fontId="8" fillId="0" borderId="5" xfId="1" applyNumberFormat="1" applyFont="1" applyBorder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43" fontId="7" fillId="3" borderId="1" xfId="0" applyNumberFormat="1" applyFont="1" applyFill="1" applyBorder="1" applyAlignment="1">
      <alignment horizontal="center" vertical="center" wrapText="1"/>
    </xf>
    <xf numFmtId="43" fontId="7" fillId="3" borderId="3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500"/>
  <sheetViews>
    <sheetView tabSelected="1" zoomScale="110" zoomScaleNormal="110" workbookViewId="0">
      <selection activeCell="D8" sqref="A8:XFD402"/>
    </sheetView>
  </sheetViews>
  <sheetFormatPr baseColWidth="10" defaultRowHeight="12" x14ac:dyDescent="0.3"/>
  <cols>
    <col min="1" max="1" width="69" style="5" customWidth="1"/>
    <col min="2" max="2" width="17.5546875" style="6" customWidth="1"/>
    <col min="3" max="3" width="15.21875" style="4" customWidth="1"/>
    <col min="4" max="4" width="11.5546875" style="4"/>
    <col min="5" max="5" width="12.77734375" style="4" customWidth="1"/>
    <col min="6" max="214" width="11.5546875" style="4"/>
    <col min="215" max="215" width="11" style="4" customWidth="1"/>
    <col min="216" max="216" width="18.5546875" style="4" customWidth="1"/>
    <col min="217" max="217" width="4.44140625" style="4" customWidth="1"/>
    <col min="218" max="218" width="71.33203125" style="4" customWidth="1"/>
    <col min="219" max="219" width="19.109375" style="4" customWidth="1"/>
    <col min="220" max="220" width="20.109375" style="4" bestFit="1" customWidth="1"/>
    <col min="221" max="221" width="18.5546875" style="4" bestFit="1" customWidth="1"/>
    <col min="222" max="222" width="17" style="4" bestFit="1" customWidth="1"/>
    <col min="223" max="223" width="17.5546875" style="4" bestFit="1" customWidth="1"/>
    <col min="224" max="470" width="11.5546875" style="4"/>
    <col min="471" max="471" width="11" style="4" customWidth="1"/>
    <col min="472" max="472" width="18.5546875" style="4" customWidth="1"/>
    <col min="473" max="473" width="4.44140625" style="4" customWidth="1"/>
    <col min="474" max="474" width="71.33203125" style="4" customWidth="1"/>
    <col min="475" max="475" width="19.109375" style="4" customWidth="1"/>
    <col min="476" max="476" width="20.109375" style="4" bestFit="1" customWidth="1"/>
    <col min="477" max="477" width="18.5546875" style="4" bestFit="1" customWidth="1"/>
    <col min="478" max="478" width="17" style="4" bestFit="1" customWidth="1"/>
    <col min="479" max="479" width="17.5546875" style="4" bestFit="1" customWidth="1"/>
    <col min="480" max="726" width="11.5546875" style="4"/>
    <col min="727" max="727" width="11" style="4" customWidth="1"/>
    <col min="728" max="728" width="18.5546875" style="4" customWidth="1"/>
    <col min="729" max="729" width="4.44140625" style="4" customWidth="1"/>
    <col min="730" max="730" width="71.33203125" style="4" customWidth="1"/>
    <col min="731" max="731" width="19.109375" style="4" customWidth="1"/>
    <col min="732" max="732" width="20.109375" style="4" bestFit="1" customWidth="1"/>
    <col min="733" max="733" width="18.5546875" style="4" bestFit="1" customWidth="1"/>
    <col min="734" max="734" width="17" style="4" bestFit="1" customWidth="1"/>
    <col min="735" max="735" width="17.5546875" style="4" bestFit="1" customWidth="1"/>
    <col min="736" max="982" width="11.5546875" style="4"/>
    <col min="983" max="983" width="11" style="4" customWidth="1"/>
    <col min="984" max="984" width="18.5546875" style="4" customWidth="1"/>
    <col min="985" max="985" width="4.44140625" style="4" customWidth="1"/>
    <col min="986" max="986" width="71.33203125" style="4" customWidth="1"/>
    <col min="987" max="987" width="19.109375" style="4" customWidth="1"/>
    <col min="988" max="988" width="20.109375" style="4" bestFit="1" customWidth="1"/>
    <col min="989" max="989" width="18.5546875" style="4" bestFit="1" customWidth="1"/>
    <col min="990" max="990" width="17" style="4" bestFit="1" customWidth="1"/>
    <col min="991" max="991" width="17.5546875" style="4" bestFit="1" customWidth="1"/>
    <col min="992" max="1238" width="11.5546875" style="4"/>
    <col min="1239" max="1239" width="11" style="4" customWidth="1"/>
    <col min="1240" max="1240" width="18.5546875" style="4" customWidth="1"/>
    <col min="1241" max="1241" width="4.44140625" style="4" customWidth="1"/>
    <col min="1242" max="1242" width="71.33203125" style="4" customWidth="1"/>
    <col min="1243" max="1243" width="19.109375" style="4" customWidth="1"/>
    <col min="1244" max="1244" width="20.109375" style="4" bestFit="1" customWidth="1"/>
    <col min="1245" max="1245" width="18.5546875" style="4" bestFit="1" customWidth="1"/>
    <col min="1246" max="1246" width="17" style="4" bestFit="1" customWidth="1"/>
    <col min="1247" max="1247" width="17.5546875" style="4" bestFit="1" customWidth="1"/>
    <col min="1248" max="1494" width="11.5546875" style="4"/>
    <col min="1495" max="1495" width="11" style="4" customWidth="1"/>
    <col min="1496" max="1496" width="18.5546875" style="4" customWidth="1"/>
    <col min="1497" max="1497" width="4.44140625" style="4" customWidth="1"/>
    <col min="1498" max="1498" width="71.33203125" style="4" customWidth="1"/>
    <col min="1499" max="1499" width="19.109375" style="4" customWidth="1"/>
    <col min="1500" max="1500" width="20.109375" style="4" bestFit="1" customWidth="1"/>
    <col min="1501" max="1501" width="18.5546875" style="4" bestFit="1" customWidth="1"/>
    <col min="1502" max="1502" width="17" style="4" bestFit="1" customWidth="1"/>
    <col min="1503" max="1503" width="17.5546875" style="4" bestFit="1" customWidth="1"/>
    <col min="1504" max="1750" width="11.5546875" style="4"/>
    <col min="1751" max="1751" width="11" style="4" customWidth="1"/>
    <col min="1752" max="1752" width="18.5546875" style="4" customWidth="1"/>
    <col min="1753" max="1753" width="4.44140625" style="4" customWidth="1"/>
    <col min="1754" max="1754" width="71.33203125" style="4" customWidth="1"/>
    <col min="1755" max="1755" width="19.109375" style="4" customWidth="1"/>
    <col min="1756" max="1756" width="20.109375" style="4" bestFit="1" customWidth="1"/>
    <col min="1757" max="1757" width="18.5546875" style="4" bestFit="1" customWidth="1"/>
    <col min="1758" max="1758" width="17" style="4" bestFit="1" customWidth="1"/>
    <col min="1759" max="1759" width="17.5546875" style="4" bestFit="1" customWidth="1"/>
    <col min="1760" max="2006" width="11.5546875" style="4"/>
    <col min="2007" max="2007" width="11" style="4" customWidth="1"/>
    <col min="2008" max="2008" width="18.5546875" style="4" customWidth="1"/>
    <col min="2009" max="2009" width="4.44140625" style="4" customWidth="1"/>
    <col min="2010" max="2010" width="71.33203125" style="4" customWidth="1"/>
    <col min="2011" max="2011" width="19.109375" style="4" customWidth="1"/>
    <col min="2012" max="2012" width="20.109375" style="4" bestFit="1" customWidth="1"/>
    <col min="2013" max="2013" width="18.5546875" style="4" bestFit="1" customWidth="1"/>
    <col min="2014" max="2014" width="17" style="4" bestFit="1" customWidth="1"/>
    <col min="2015" max="2015" width="17.5546875" style="4" bestFit="1" customWidth="1"/>
    <col min="2016" max="2262" width="11.5546875" style="4"/>
    <col min="2263" max="2263" width="11" style="4" customWidth="1"/>
    <col min="2264" max="2264" width="18.5546875" style="4" customWidth="1"/>
    <col min="2265" max="2265" width="4.44140625" style="4" customWidth="1"/>
    <col min="2266" max="2266" width="71.33203125" style="4" customWidth="1"/>
    <col min="2267" max="2267" width="19.109375" style="4" customWidth="1"/>
    <col min="2268" max="2268" width="20.109375" style="4" bestFit="1" customWidth="1"/>
    <col min="2269" max="2269" width="18.5546875" style="4" bestFit="1" customWidth="1"/>
    <col min="2270" max="2270" width="17" style="4" bestFit="1" customWidth="1"/>
    <col min="2271" max="2271" width="17.5546875" style="4" bestFit="1" customWidth="1"/>
    <col min="2272" max="2518" width="11.5546875" style="4"/>
    <col min="2519" max="2519" width="11" style="4" customWidth="1"/>
    <col min="2520" max="2520" width="18.5546875" style="4" customWidth="1"/>
    <col min="2521" max="2521" width="4.44140625" style="4" customWidth="1"/>
    <col min="2522" max="2522" width="71.33203125" style="4" customWidth="1"/>
    <col min="2523" max="2523" width="19.109375" style="4" customWidth="1"/>
    <col min="2524" max="2524" width="20.109375" style="4" bestFit="1" customWidth="1"/>
    <col min="2525" max="2525" width="18.5546875" style="4" bestFit="1" customWidth="1"/>
    <col min="2526" max="2526" width="17" style="4" bestFit="1" customWidth="1"/>
    <col min="2527" max="2527" width="17.5546875" style="4" bestFit="1" customWidth="1"/>
    <col min="2528" max="2774" width="11.5546875" style="4"/>
    <col min="2775" max="2775" width="11" style="4" customWidth="1"/>
    <col min="2776" max="2776" width="18.5546875" style="4" customWidth="1"/>
    <col min="2777" max="2777" width="4.44140625" style="4" customWidth="1"/>
    <col min="2778" max="2778" width="71.33203125" style="4" customWidth="1"/>
    <col min="2779" max="2779" width="19.109375" style="4" customWidth="1"/>
    <col min="2780" max="2780" width="20.109375" style="4" bestFit="1" customWidth="1"/>
    <col min="2781" max="2781" width="18.5546875" style="4" bestFit="1" customWidth="1"/>
    <col min="2782" max="2782" width="17" style="4" bestFit="1" customWidth="1"/>
    <col min="2783" max="2783" width="17.5546875" style="4" bestFit="1" customWidth="1"/>
    <col min="2784" max="3030" width="11.5546875" style="4"/>
    <col min="3031" max="3031" width="11" style="4" customWidth="1"/>
    <col min="3032" max="3032" width="18.5546875" style="4" customWidth="1"/>
    <col min="3033" max="3033" width="4.44140625" style="4" customWidth="1"/>
    <col min="3034" max="3034" width="71.33203125" style="4" customWidth="1"/>
    <col min="3035" max="3035" width="19.109375" style="4" customWidth="1"/>
    <col min="3036" max="3036" width="20.109375" style="4" bestFit="1" customWidth="1"/>
    <col min="3037" max="3037" width="18.5546875" style="4" bestFit="1" customWidth="1"/>
    <col min="3038" max="3038" width="17" style="4" bestFit="1" customWidth="1"/>
    <col min="3039" max="3039" width="17.5546875" style="4" bestFit="1" customWidth="1"/>
    <col min="3040" max="3286" width="11.5546875" style="4"/>
    <col min="3287" max="3287" width="11" style="4" customWidth="1"/>
    <col min="3288" max="3288" width="18.5546875" style="4" customWidth="1"/>
    <col min="3289" max="3289" width="4.44140625" style="4" customWidth="1"/>
    <col min="3290" max="3290" width="71.33203125" style="4" customWidth="1"/>
    <col min="3291" max="3291" width="19.109375" style="4" customWidth="1"/>
    <col min="3292" max="3292" width="20.109375" style="4" bestFit="1" customWidth="1"/>
    <col min="3293" max="3293" width="18.5546875" style="4" bestFit="1" customWidth="1"/>
    <col min="3294" max="3294" width="17" style="4" bestFit="1" customWidth="1"/>
    <col min="3295" max="3295" width="17.5546875" style="4" bestFit="1" customWidth="1"/>
    <col min="3296" max="3542" width="11.5546875" style="4"/>
    <col min="3543" max="3543" width="11" style="4" customWidth="1"/>
    <col min="3544" max="3544" width="18.5546875" style="4" customWidth="1"/>
    <col min="3545" max="3545" width="4.44140625" style="4" customWidth="1"/>
    <col min="3546" max="3546" width="71.33203125" style="4" customWidth="1"/>
    <col min="3547" max="3547" width="19.109375" style="4" customWidth="1"/>
    <col min="3548" max="3548" width="20.109375" style="4" bestFit="1" customWidth="1"/>
    <col min="3549" max="3549" width="18.5546875" style="4" bestFit="1" customWidth="1"/>
    <col min="3550" max="3550" width="17" style="4" bestFit="1" customWidth="1"/>
    <col min="3551" max="3551" width="17.5546875" style="4" bestFit="1" customWidth="1"/>
    <col min="3552" max="3798" width="11.5546875" style="4"/>
    <col min="3799" max="3799" width="11" style="4" customWidth="1"/>
    <col min="3800" max="3800" width="18.5546875" style="4" customWidth="1"/>
    <col min="3801" max="3801" width="4.44140625" style="4" customWidth="1"/>
    <col min="3802" max="3802" width="71.33203125" style="4" customWidth="1"/>
    <col min="3803" max="3803" width="19.109375" style="4" customWidth="1"/>
    <col min="3804" max="3804" width="20.109375" style="4" bestFit="1" customWidth="1"/>
    <col min="3805" max="3805" width="18.5546875" style="4" bestFit="1" customWidth="1"/>
    <col min="3806" max="3806" width="17" style="4" bestFit="1" customWidth="1"/>
    <col min="3807" max="3807" width="17.5546875" style="4" bestFit="1" customWidth="1"/>
    <col min="3808" max="4054" width="11.5546875" style="4"/>
    <col min="4055" max="4055" width="11" style="4" customWidth="1"/>
    <col min="4056" max="4056" width="18.5546875" style="4" customWidth="1"/>
    <col min="4057" max="4057" width="4.44140625" style="4" customWidth="1"/>
    <col min="4058" max="4058" width="71.33203125" style="4" customWidth="1"/>
    <col min="4059" max="4059" width="19.109375" style="4" customWidth="1"/>
    <col min="4060" max="4060" width="20.109375" style="4" bestFit="1" customWidth="1"/>
    <col min="4061" max="4061" width="18.5546875" style="4" bestFit="1" customWidth="1"/>
    <col min="4062" max="4062" width="17" style="4" bestFit="1" customWidth="1"/>
    <col min="4063" max="4063" width="17.5546875" style="4" bestFit="1" customWidth="1"/>
    <col min="4064" max="4310" width="11.5546875" style="4"/>
    <col min="4311" max="4311" width="11" style="4" customWidth="1"/>
    <col min="4312" max="4312" width="18.5546875" style="4" customWidth="1"/>
    <col min="4313" max="4313" width="4.44140625" style="4" customWidth="1"/>
    <col min="4314" max="4314" width="71.33203125" style="4" customWidth="1"/>
    <col min="4315" max="4315" width="19.109375" style="4" customWidth="1"/>
    <col min="4316" max="4316" width="20.109375" style="4" bestFit="1" customWidth="1"/>
    <col min="4317" max="4317" width="18.5546875" style="4" bestFit="1" customWidth="1"/>
    <col min="4318" max="4318" width="17" style="4" bestFit="1" customWidth="1"/>
    <col min="4319" max="4319" width="17.5546875" style="4" bestFit="1" customWidth="1"/>
    <col min="4320" max="4566" width="11.5546875" style="4"/>
    <col min="4567" max="4567" width="11" style="4" customWidth="1"/>
    <col min="4568" max="4568" width="18.5546875" style="4" customWidth="1"/>
    <col min="4569" max="4569" width="4.44140625" style="4" customWidth="1"/>
    <col min="4570" max="4570" width="71.33203125" style="4" customWidth="1"/>
    <col min="4571" max="4571" width="19.109375" style="4" customWidth="1"/>
    <col min="4572" max="4572" width="20.109375" style="4" bestFit="1" customWidth="1"/>
    <col min="4573" max="4573" width="18.5546875" style="4" bestFit="1" customWidth="1"/>
    <col min="4574" max="4574" width="17" style="4" bestFit="1" customWidth="1"/>
    <col min="4575" max="4575" width="17.5546875" style="4" bestFit="1" customWidth="1"/>
    <col min="4576" max="4822" width="11.5546875" style="4"/>
    <col min="4823" max="4823" width="11" style="4" customWidth="1"/>
    <col min="4824" max="4824" width="18.5546875" style="4" customWidth="1"/>
    <col min="4825" max="4825" width="4.44140625" style="4" customWidth="1"/>
    <col min="4826" max="4826" width="71.33203125" style="4" customWidth="1"/>
    <col min="4827" max="4827" width="19.109375" style="4" customWidth="1"/>
    <col min="4828" max="4828" width="20.109375" style="4" bestFit="1" customWidth="1"/>
    <col min="4829" max="4829" width="18.5546875" style="4" bestFit="1" customWidth="1"/>
    <col min="4830" max="4830" width="17" style="4" bestFit="1" customWidth="1"/>
    <col min="4831" max="4831" width="17.5546875" style="4" bestFit="1" customWidth="1"/>
    <col min="4832" max="5078" width="11.5546875" style="4"/>
    <col min="5079" max="5079" width="11" style="4" customWidth="1"/>
    <col min="5080" max="5080" width="18.5546875" style="4" customWidth="1"/>
    <col min="5081" max="5081" width="4.44140625" style="4" customWidth="1"/>
    <col min="5082" max="5082" width="71.33203125" style="4" customWidth="1"/>
    <col min="5083" max="5083" width="19.109375" style="4" customWidth="1"/>
    <col min="5084" max="5084" width="20.109375" style="4" bestFit="1" customWidth="1"/>
    <col min="5085" max="5085" width="18.5546875" style="4" bestFit="1" customWidth="1"/>
    <col min="5086" max="5086" width="17" style="4" bestFit="1" customWidth="1"/>
    <col min="5087" max="5087" width="17.5546875" style="4" bestFit="1" customWidth="1"/>
    <col min="5088" max="5334" width="11.5546875" style="4"/>
    <col min="5335" max="5335" width="11" style="4" customWidth="1"/>
    <col min="5336" max="5336" width="18.5546875" style="4" customWidth="1"/>
    <col min="5337" max="5337" width="4.44140625" style="4" customWidth="1"/>
    <col min="5338" max="5338" width="71.33203125" style="4" customWidth="1"/>
    <col min="5339" max="5339" width="19.109375" style="4" customWidth="1"/>
    <col min="5340" max="5340" width="20.109375" style="4" bestFit="1" customWidth="1"/>
    <col min="5341" max="5341" width="18.5546875" style="4" bestFit="1" customWidth="1"/>
    <col min="5342" max="5342" width="17" style="4" bestFit="1" customWidth="1"/>
    <col min="5343" max="5343" width="17.5546875" style="4" bestFit="1" customWidth="1"/>
    <col min="5344" max="5590" width="11.5546875" style="4"/>
    <col min="5591" max="5591" width="11" style="4" customWidth="1"/>
    <col min="5592" max="5592" width="18.5546875" style="4" customWidth="1"/>
    <col min="5593" max="5593" width="4.44140625" style="4" customWidth="1"/>
    <col min="5594" max="5594" width="71.33203125" style="4" customWidth="1"/>
    <col min="5595" max="5595" width="19.109375" style="4" customWidth="1"/>
    <col min="5596" max="5596" width="20.109375" style="4" bestFit="1" customWidth="1"/>
    <col min="5597" max="5597" width="18.5546875" style="4" bestFit="1" customWidth="1"/>
    <col min="5598" max="5598" width="17" style="4" bestFit="1" customWidth="1"/>
    <col min="5599" max="5599" width="17.5546875" style="4" bestFit="1" customWidth="1"/>
    <col min="5600" max="5846" width="11.5546875" style="4"/>
    <col min="5847" max="5847" width="11" style="4" customWidth="1"/>
    <col min="5848" max="5848" width="18.5546875" style="4" customWidth="1"/>
    <col min="5849" max="5849" width="4.44140625" style="4" customWidth="1"/>
    <col min="5850" max="5850" width="71.33203125" style="4" customWidth="1"/>
    <col min="5851" max="5851" width="19.109375" style="4" customWidth="1"/>
    <col min="5852" max="5852" width="20.109375" style="4" bestFit="1" customWidth="1"/>
    <col min="5853" max="5853" width="18.5546875" style="4" bestFit="1" customWidth="1"/>
    <col min="5854" max="5854" width="17" style="4" bestFit="1" customWidth="1"/>
    <col min="5855" max="5855" width="17.5546875" style="4" bestFit="1" customWidth="1"/>
    <col min="5856" max="6102" width="11.5546875" style="4"/>
    <col min="6103" max="6103" width="11" style="4" customWidth="1"/>
    <col min="6104" max="6104" width="18.5546875" style="4" customWidth="1"/>
    <col min="6105" max="6105" width="4.44140625" style="4" customWidth="1"/>
    <col min="6106" max="6106" width="71.33203125" style="4" customWidth="1"/>
    <col min="6107" max="6107" width="19.109375" style="4" customWidth="1"/>
    <col min="6108" max="6108" width="20.109375" style="4" bestFit="1" customWidth="1"/>
    <col min="6109" max="6109" width="18.5546875" style="4" bestFit="1" customWidth="1"/>
    <col min="6110" max="6110" width="17" style="4" bestFit="1" customWidth="1"/>
    <col min="6111" max="6111" width="17.5546875" style="4" bestFit="1" customWidth="1"/>
    <col min="6112" max="6358" width="11.5546875" style="4"/>
    <col min="6359" max="6359" width="11" style="4" customWidth="1"/>
    <col min="6360" max="6360" width="18.5546875" style="4" customWidth="1"/>
    <col min="6361" max="6361" width="4.44140625" style="4" customWidth="1"/>
    <col min="6362" max="6362" width="71.33203125" style="4" customWidth="1"/>
    <col min="6363" max="6363" width="19.109375" style="4" customWidth="1"/>
    <col min="6364" max="6364" width="20.109375" style="4" bestFit="1" customWidth="1"/>
    <col min="6365" max="6365" width="18.5546875" style="4" bestFit="1" customWidth="1"/>
    <col min="6366" max="6366" width="17" style="4" bestFit="1" customWidth="1"/>
    <col min="6367" max="6367" width="17.5546875" style="4" bestFit="1" customWidth="1"/>
    <col min="6368" max="6614" width="11.5546875" style="4"/>
    <col min="6615" max="6615" width="11" style="4" customWidth="1"/>
    <col min="6616" max="6616" width="18.5546875" style="4" customWidth="1"/>
    <col min="6617" max="6617" width="4.44140625" style="4" customWidth="1"/>
    <col min="6618" max="6618" width="71.33203125" style="4" customWidth="1"/>
    <col min="6619" max="6619" width="19.109375" style="4" customWidth="1"/>
    <col min="6620" max="6620" width="20.109375" style="4" bestFit="1" customWidth="1"/>
    <col min="6621" max="6621" width="18.5546875" style="4" bestFit="1" customWidth="1"/>
    <col min="6622" max="6622" width="17" style="4" bestFit="1" customWidth="1"/>
    <col min="6623" max="6623" width="17.5546875" style="4" bestFit="1" customWidth="1"/>
    <col min="6624" max="6870" width="11.5546875" style="4"/>
    <col min="6871" max="6871" width="11" style="4" customWidth="1"/>
    <col min="6872" max="6872" width="18.5546875" style="4" customWidth="1"/>
    <col min="6873" max="6873" width="4.44140625" style="4" customWidth="1"/>
    <col min="6874" max="6874" width="71.33203125" style="4" customWidth="1"/>
    <col min="6875" max="6875" width="19.109375" style="4" customWidth="1"/>
    <col min="6876" max="6876" width="20.109375" style="4" bestFit="1" customWidth="1"/>
    <col min="6877" max="6877" width="18.5546875" style="4" bestFit="1" customWidth="1"/>
    <col min="6878" max="6878" width="17" style="4" bestFit="1" customWidth="1"/>
    <col min="6879" max="6879" width="17.5546875" style="4" bestFit="1" customWidth="1"/>
    <col min="6880" max="7126" width="11.5546875" style="4"/>
    <col min="7127" max="7127" width="11" style="4" customWidth="1"/>
    <col min="7128" max="7128" width="18.5546875" style="4" customWidth="1"/>
    <col min="7129" max="7129" width="4.44140625" style="4" customWidth="1"/>
    <col min="7130" max="7130" width="71.33203125" style="4" customWidth="1"/>
    <col min="7131" max="7131" width="19.109375" style="4" customWidth="1"/>
    <col min="7132" max="7132" width="20.109375" style="4" bestFit="1" customWidth="1"/>
    <col min="7133" max="7133" width="18.5546875" style="4" bestFit="1" customWidth="1"/>
    <col min="7134" max="7134" width="17" style="4" bestFit="1" customWidth="1"/>
    <col min="7135" max="7135" width="17.5546875" style="4" bestFit="1" customWidth="1"/>
    <col min="7136" max="7382" width="11.5546875" style="4"/>
    <col min="7383" max="7383" width="11" style="4" customWidth="1"/>
    <col min="7384" max="7384" width="18.5546875" style="4" customWidth="1"/>
    <col min="7385" max="7385" width="4.44140625" style="4" customWidth="1"/>
    <col min="7386" max="7386" width="71.33203125" style="4" customWidth="1"/>
    <col min="7387" max="7387" width="19.109375" style="4" customWidth="1"/>
    <col min="7388" max="7388" width="20.109375" style="4" bestFit="1" customWidth="1"/>
    <col min="7389" max="7389" width="18.5546875" style="4" bestFit="1" customWidth="1"/>
    <col min="7390" max="7390" width="17" style="4" bestFit="1" customWidth="1"/>
    <col min="7391" max="7391" width="17.5546875" style="4" bestFit="1" customWidth="1"/>
    <col min="7392" max="7638" width="11.5546875" style="4"/>
    <col min="7639" max="7639" width="11" style="4" customWidth="1"/>
    <col min="7640" max="7640" width="18.5546875" style="4" customWidth="1"/>
    <col min="7641" max="7641" width="4.44140625" style="4" customWidth="1"/>
    <col min="7642" max="7642" width="71.33203125" style="4" customWidth="1"/>
    <col min="7643" max="7643" width="19.109375" style="4" customWidth="1"/>
    <col min="7644" max="7644" width="20.109375" style="4" bestFit="1" customWidth="1"/>
    <col min="7645" max="7645" width="18.5546875" style="4" bestFit="1" customWidth="1"/>
    <col min="7646" max="7646" width="17" style="4" bestFit="1" customWidth="1"/>
    <col min="7647" max="7647" width="17.5546875" style="4" bestFit="1" customWidth="1"/>
    <col min="7648" max="7894" width="11.5546875" style="4"/>
    <col min="7895" max="7895" width="11" style="4" customWidth="1"/>
    <col min="7896" max="7896" width="18.5546875" style="4" customWidth="1"/>
    <col min="7897" max="7897" width="4.44140625" style="4" customWidth="1"/>
    <col min="7898" max="7898" width="71.33203125" style="4" customWidth="1"/>
    <col min="7899" max="7899" width="19.109375" style="4" customWidth="1"/>
    <col min="7900" max="7900" width="20.109375" style="4" bestFit="1" customWidth="1"/>
    <col min="7901" max="7901" width="18.5546875" style="4" bestFit="1" customWidth="1"/>
    <col min="7902" max="7902" width="17" style="4" bestFit="1" customWidth="1"/>
    <col min="7903" max="7903" width="17.5546875" style="4" bestFit="1" customWidth="1"/>
    <col min="7904" max="8150" width="11.5546875" style="4"/>
    <col min="8151" max="8151" width="11" style="4" customWidth="1"/>
    <col min="8152" max="8152" width="18.5546875" style="4" customWidth="1"/>
    <col min="8153" max="8153" width="4.44140625" style="4" customWidth="1"/>
    <col min="8154" max="8154" width="71.33203125" style="4" customWidth="1"/>
    <col min="8155" max="8155" width="19.109375" style="4" customWidth="1"/>
    <col min="8156" max="8156" width="20.109375" style="4" bestFit="1" customWidth="1"/>
    <col min="8157" max="8157" width="18.5546875" style="4" bestFit="1" customWidth="1"/>
    <col min="8158" max="8158" width="17" style="4" bestFit="1" customWidth="1"/>
    <col min="8159" max="8159" width="17.5546875" style="4" bestFit="1" customWidth="1"/>
    <col min="8160" max="8406" width="11.5546875" style="4"/>
    <col min="8407" max="8407" width="11" style="4" customWidth="1"/>
    <col min="8408" max="8408" width="18.5546875" style="4" customWidth="1"/>
    <col min="8409" max="8409" width="4.44140625" style="4" customWidth="1"/>
    <col min="8410" max="8410" width="71.33203125" style="4" customWidth="1"/>
    <col min="8411" max="8411" width="19.109375" style="4" customWidth="1"/>
    <col min="8412" max="8412" width="20.109375" style="4" bestFit="1" customWidth="1"/>
    <col min="8413" max="8413" width="18.5546875" style="4" bestFit="1" customWidth="1"/>
    <col min="8414" max="8414" width="17" style="4" bestFit="1" customWidth="1"/>
    <col min="8415" max="8415" width="17.5546875" style="4" bestFit="1" customWidth="1"/>
    <col min="8416" max="8662" width="11.5546875" style="4"/>
    <col min="8663" max="8663" width="11" style="4" customWidth="1"/>
    <col min="8664" max="8664" width="18.5546875" style="4" customWidth="1"/>
    <col min="8665" max="8665" width="4.44140625" style="4" customWidth="1"/>
    <col min="8666" max="8666" width="71.33203125" style="4" customWidth="1"/>
    <col min="8667" max="8667" width="19.109375" style="4" customWidth="1"/>
    <col min="8668" max="8668" width="20.109375" style="4" bestFit="1" customWidth="1"/>
    <col min="8669" max="8669" width="18.5546875" style="4" bestFit="1" customWidth="1"/>
    <col min="8670" max="8670" width="17" style="4" bestFit="1" customWidth="1"/>
    <col min="8671" max="8671" width="17.5546875" style="4" bestFit="1" customWidth="1"/>
    <col min="8672" max="8918" width="11.5546875" style="4"/>
    <col min="8919" max="8919" width="11" style="4" customWidth="1"/>
    <col min="8920" max="8920" width="18.5546875" style="4" customWidth="1"/>
    <col min="8921" max="8921" width="4.44140625" style="4" customWidth="1"/>
    <col min="8922" max="8922" width="71.33203125" style="4" customWidth="1"/>
    <col min="8923" max="8923" width="19.109375" style="4" customWidth="1"/>
    <col min="8924" max="8924" width="20.109375" style="4" bestFit="1" customWidth="1"/>
    <col min="8925" max="8925" width="18.5546875" style="4" bestFit="1" customWidth="1"/>
    <col min="8926" max="8926" width="17" style="4" bestFit="1" customWidth="1"/>
    <col min="8927" max="8927" width="17.5546875" style="4" bestFit="1" customWidth="1"/>
    <col min="8928" max="9174" width="11.5546875" style="4"/>
    <col min="9175" max="9175" width="11" style="4" customWidth="1"/>
    <col min="9176" max="9176" width="18.5546875" style="4" customWidth="1"/>
    <col min="9177" max="9177" width="4.44140625" style="4" customWidth="1"/>
    <col min="9178" max="9178" width="71.33203125" style="4" customWidth="1"/>
    <col min="9179" max="9179" width="19.109375" style="4" customWidth="1"/>
    <col min="9180" max="9180" width="20.109375" style="4" bestFit="1" customWidth="1"/>
    <col min="9181" max="9181" width="18.5546875" style="4" bestFit="1" customWidth="1"/>
    <col min="9182" max="9182" width="17" style="4" bestFit="1" customWidth="1"/>
    <col min="9183" max="9183" width="17.5546875" style="4" bestFit="1" customWidth="1"/>
    <col min="9184" max="9430" width="11.5546875" style="4"/>
    <col min="9431" max="9431" width="11" style="4" customWidth="1"/>
    <col min="9432" max="9432" width="18.5546875" style="4" customWidth="1"/>
    <col min="9433" max="9433" width="4.44140625" style="4" customWidth="1"/>
    <col min="9434" max="9434" width="71.33203125" style="4" customWidth="1"/>
    <col min="9435" max="9435" width="19.109375" style="4" customWidth="1"/>
    <col min="9436" max="9436" width="20.109375" style="4" bestFit="1" customWidth="1"/>
    <col min="9437" max="9437" width="18.5546875" style="4" bestFit="1" customWidth="1"/>
    <col min="9438" max="9438" width="17" style="4" bestFit="1" customWidth="1"/>
    <col min="9439" max="9439" width="17.5546875" style="4" bestFit="1" customWidth="1"/>
    <col min="9440" max="9686" width="11.5546875" style="4"/>
    <col min="9687" max="9687" width="11" style="4" customWidth="1"/>
    <col min="9688" max="9688" width="18.5546875" style="4" customWidth="1"/>
    <col min="9689" max="9689" width="4.44140625" style="4" customWidth="1"/>
    <col min="9690" max="9690" width="71.33203125" style="4" customWidth="1"/>
    <col min="9691" max="9691" width="19.109375" style="4" customWidth="1"/>
    <col min="9692" max="9692" width="20.109375" style="4" bestFit="1" customWidth="1"/>
    <col min="9693" max="9693" width="18.5546875" style="4" bestFit="1" customWidth="1"/>
    <col min="9694" max="9694" width="17" style="4" bestFit="1" customWidth="1"/>
    <col min="9695" max="9695" width="17.5546875" style="4" bestFit="1" customWidth="1"/>
    <col min="9696" max="9942" width="11.5546875" style="4"/>
    <col min="9943" max="9943" width="11" style="4" customWidth="1"/>
    <col min="9944" max="9944" width="18.5546875" style="4" customWidth="1"/>
    <col min="9945" max="9945" width="4.44140625" style="4" customWidth="1"/>
    <col min="9946" max="9946" width="71.33203125" style="4" customWidth="1"/>
    <col min="9947" max="9947" width="19.109375" style="4" customWidth="1"/>
    <col min="9948" max="9948" width="20.109375" style="4" bestFit="1" customWidth="1"/>
    <col min="9949" max="9949" width="18.5546875" style="4" bestFit="1" customWidth="1"/>
    <col min="9950" max="9950" width="17" style="4" bestFit="1" customWidth="1"/>
    <col min="9951" max="9951" width="17.5546875" style="4" bestFit="1" customWidth="1"/>
    <col min="9952" max="10198" width="11.5546875" style="4"/>
    <col min="10199" max="10199" width="11" style="4" customWidth="1"/>
    <col min="10200" max="10200" width="18.5546875" style="4" customWidth="1"/>
    <col min="10201" max="10201" width="4.44140625" style="4" customWidth="1"/>
    <col min="10202" max="10202" width="71.33203125" style="4" customWidth="1"/>
    <col min="10203" max="10203" width="19.109375" style="4" customWidth="1"/>
    <col min="10204" max="10204" width="20.109375" style="4" bestFit="1" customWidth="1"/>
    <col min="10205" max="10205" width="18.5546875" style="4" bestFit="1" customWidth="1"/>
    <col min="10206" max="10206" width="17" style="4" bestFit="1" customWidth="1"/>
    <col min="10207" max="10207" width="17.5546875" style="4" bestFit="1" customWidth="1"/>
    <col min="10208" max="10454" width="11.5546875" style="4"/>
    <col min="10455" max="10455" width="11" style="4" customWidth="1"/>
    <col min="10456" max="10456" width="18.5546875" style="4" customWidth="1"/>
    <col min="10457" max="10457" width="4.44140625" style="4" customWidth="1"/>
    <col min="10458" max="10458" width="71.33203125" style="4" customWidth="1"/>
    <col min="10459" max="10459" width="19.109375" style="4" customWidth="1"/>
    <col min="10460" max="10460" width="20.109375" style="4" bestFit="1" customWidth="1"/>
    <col min="10461" max="10461" width="18.5546875" style="4" bestFit="1" customWidth="1"/>
    <col min="10462" max="10462" width="17" style="4" bestFit="1" customWidth="1"/>
    <col min="10463" max="10463" width="17.5546875" style="4" bestFit="1" customWidth="1"/>
    <col min="10464" max="10710" width="11.5546875" style="4"/>
    <col min="10711" max="10711" width="11" style="4" customWidth="1"/>
    <col min="10712" max="10712" width="18.5546875" style="4" customWidth="1"/>
    <col min="10713" max="10713" width="4.44140625" style="4" customWidth="1"/>
    <col min="10714" max="10714" width="71.33203125" style="4" customWidth="1"/>
    <col min="10715" max="10715" width="19.109375" style="4" customWidth="1"/>
    <col min="10716" max="10716" width="20.109375" style="4" bestFit="1" customWidth="1"/>
    <col min="10717" max="10717" width="18.5546875" style="4" bestFit="1" customWidth="1"/>
    <col min="10718" max="10718" width="17" style="4" bestFit="1" customWidth="1"/>
    <col min="10719" max="10719" width="17.5546875" style="4" bestFit="1" customWidth="1"/>
    <col min="10720" max="10966" width="11.5546875" style="4"/>
    <col min="10967" max="10967" width="11" style="4" customWidth="1"/>
    <col min="10968" max="10968" width="18.5546875" style="4" customWidth="1"/>
    <col min="10969" max="10969" width="4.44140625" style="4" customWidth="1"/>
    <col min="10970" max="10970" width="71.33203125" style="4" customWidth="1"/>
    <col min="10971" max="10971" width="19.109375" style="4" customWidth="1"/>
    <col min="10972" max="10972" width="20.109375" style="4" bestFit="1" customWidth="1"/>
    <col min="10973" max="10973" width="18.5546875" style="4" bestFit="1" customWidth="1"/>
    <col min="10974" max="10974" width="17" style="4" bestFit="1" customWidth="1"/>
    <col min="10975" max="10975" width="17.5546875" style="4" bestFit="1" customWidth="1"/>
    <col min="10976" max="11222" width="11.5546875" style="4"/>
    <col min="11223" max="11223" width="11" style="4" customWidth="1"/>
    <col min="11224" max="11224" width="18.5546875" style="4" customWidth="1"/>
    <col min="11225" max="11225" width="4.44140625" style="4" customWidth="1"/>
    <col min="11226" max="11226" width="71.33203125" style="4" customWidth="1"/>
    <col min="11227" max="11227" width="19.109375" style="4" customWidth="1"/>
    <col min="11228" max="11228" width="20.109375" style="4" bestFit="1" customWidth="1"/>
    <col min="11229" max="11229" width="18.5546875" style="4" bestFit="1" customWidth="1"/>
    <col min="11230" max="11230" width="17" style="4" bestFit="1" customWidth="1"/>
    <col min="11231" max="11231" width="17.5546875" style="4" bestFit="1" customWidth="1"/>
    <col min="11232" max="11478" width="11.5546875" style="4"/>
    <col min="11479" max="11479" width="11" style="4" customWidth="1"/>
    <col min="11480" max="11480" width="18.5546875" style="4" customWidth="1"/>
    <col min="11481" max="11481" width="4.44140625" style="4" customWidth="1"/>
    <col min="11482" max="11482" width="71.33203125" style="4" customWidth="1"/>
    <col min="11483" max="11483" width="19.109375" style="4" customWidth="1"/>
    <col min="11484" max="11484" width="20.109375" style="4" bestFit="1" customWidth="1"/>
    <col min="11485" max="11485" width="18.5546875" style="4" bestFit="1" customWidth="1"/>
    <col min="11486" max="11486" width="17" style="4" bestFit="1" customWidth="1"/>
    <col min="11487" max="11487" width="17.5546875" style="4" bestFit="1" customWidth="1"/>
    <col min="11488" max="11734" width="11.5546875" style="4"/>
    <col min="11735" max="11735" width="11" style="4" customWidth="1"/>
    <col min="11736" max="11736" width="18.5546875" style="4" customWidth="1"/>
    <col min="11737" max="11737" width="4.44140625" style="4" customWidth="1"/>
    <col min="11738" max="11738" width="71.33203125" style="4" customWidth="1"/>
    <col min="11739" max="11739" width="19.109375" style="4" customWidth="1"/>
    <col min="11740" max="11740" width="20.109375" style="4" bestFit="1" customWidth="1"/>
    <col min="11741" max="11741" width="18.5546875" style="4" bestFit="1" customWidth="1"/>
    <col min="11742" max="11742" width="17" style="4" bestFit="1" customWidth="1"/>
    <col min="11743" max="11743" width="17.5546875" style="4" bestFit="1" customWidth="1"/>
    <col min="11744" max="11990" width="11.5546875" style="4"/>
    <col min="11991" max="11991" width="11" style="4" customWidth="1"/>
    <col min="11992" max="11992" width="18.5546875" style="4" customWidth="1"/>
    <col min="11993" max="11993" width="4.44140625" style="4" customWidth="1"/>
    <col min="11994" max="11994" width="71.33203125" style="4" customWidth="1"/>
    <col min="11995" max="11995" width="19.109375" style="4" customWidth="1"/>
    <col min="11996" max="11996" width="20.109375" style="4" bestFit="1" customWidth="1"/>
    <col min="11997" max="11997" width="18.5546875" style="4" bestFit="1" customWidth="1"/>
    <col min="11998" max="11998" width="17" style="4" bestFit="1" customWidth="1"/>
    <col min="11999" max="11999" width="17.5546875" style="4" bestFit="1" customWidth="1"/>
    <col min="12000" max="12246" width="11.5546875" style="4"/>
    <col min="12247" max="12247" width="11" style="4" customWidth="1"/>
    <col min="12248" max="12248" width="18.5546875" style="4" customWidth="1"/>
    <col min="12249" max="12249" width="4.44140625" style="4" customWidth="1"/>
    <col min="12250" max="12250" width="71.33203125" style="4" customWidth="1"/>
    <col min="12251" max="12251" width="19.109375" style="4" customWidth="1"/>
    <col min="12252" max="12252" width="20.109375" style="4" bestFit="1" customWidth="1"/>
    <col min="12253" max="12253" width="18.5546875" style="4" bestFit="1" customWidth="1"/>
    <col min="12254" max="12254" width="17" style="4" bestFit="1" customWidth="1"/>
    <col min="12255" max="12255" width="17.5546875" style="4" bestFit="1" customWidth="1"/>
    <col min="12256" max="12502" width="11.5546875" style="4"/>
    <col min="12503" max="12503" width="11" style="4" customWidth="1"/>
    <col min="12504" max="12504" width="18.5546875" style="4" customWidth="1"/>
    <col min="12505" max="12505" width="4.44140625" style="4" customWidth="1"/>
    <col min="12506" max="12506" width="71.33203125" style="4" customWidth="1"/>
    <col min="12507" max="12507" width="19.109375" style="4" customWidth="1"/>
    <col min="12508" max="12508" width="20.109375" style="4" bestFit="1" customWidth="1"/>
    <col min="12509" max="12509" width="18.5546875" style="4" bestFit="1" customWidth="1"/>
    <col min="12510" max="12510" width="17" style="4" bestFit="1" customWidth="1"/>
    <col min="12511" max="12511" width="17.5546875" style="4" bestFit="1" customWidth="1"/>
    <col min="12512" max="12758" width="11.5546875" style="4"/>
    <col min="12759" max="12759" width="11" style="4" customWidth="1"/>
    <col min="12760" max="12760" width="18.5546875" style="4" customWidth="1"/>
    <col min="12761" max="12761" width="4.44140625" style="4" customWidth="1"/>
    <col min="12762" max="12762" width="71.33203125" style="4" customWidth="1"/>
    <col min="12763" max="12763" width="19.109375" style="4" customWidth="1"/>
    <col min="12764" max="12764" width="20.109375" style="4" bestFit="1" customWidth="1"/>
    <col min="12765" max="12765" width="18.5546875" style="4" bestFit="1" customWidth="1"/>
    <col min="12766" max="12766" width="17" style="4" bestFit="1" customWidth="1"/>
    <col min="12767" max="12767" width="17.5546875" style="4" bestFit="1" customWidth="1"/>
    <col min="12768" max="13014" width="11.5546875" style="4"/>
    <col min="13015" max="13015" width="11" style="4" customWidth="1"/>
    <col min="13016" max="13016" width="18.5546875" style="4" customWidth="1"/>
    <col min="13017" max="13017" width="4.44140625" style="4" customWidth="1"/>
    <col min="13018" max="13018" width="71.33203125" style="4" customWidth="1"/>
    <col min="13019" max="13019" width="19.109375" style="4" customWidth="1"/>
    <col min="13020" max="13020" width="20.109375" style="4" bestFit="1" customWidth="1"/>
    <col min="13021" max="13021" width="18.5546875" style="4" bestFit="1" customWidth="1"/>
    <col min="13022" max="13022" width="17" style="4" bestFit="1" customWidth="1"/>
    <col min="13023" max="13023" width="17.5546875" style="4" bestFit="1" customWidth="1"/>
    <col min="13024" max="13270" width="11.5546875" style="4"/>
    <col min="13271" max="13271" width="11" style="4" customWidth="1"/>
    <col min="13272" max="13272" width="18.5546875" style="4" customWidth="1"/>
    <col min="13273" max="13273" width="4.44140625" style="4" customWidth="1"/>
    <col min="13274" max="13274" width="71.33203125" style="4" customWidth="1"/>
    <col min="13275" max="13275" width="19.109375" style="4" customWidth="1"/>
    <col min="13276" max="13276" width="20.109375" style="4" bestFit="1" customWidth="1"/>
    <col min="13277" max="13277" width="18.5546875" style="4" bestFit="1" customWidth="1"/>
    <col min="13278" max="13278" width="17" style="4" bestFit="1" customWidth="1"/>
    <col min="13279" max="13279" width="17.5546875" style="4" bestFit="1" customWidth="1"/>
    <col min="13280" max="13526" width="11.5546875" style="4"/>
    <col min="13527" max="13527" width="11" style="4" customWidth="1"/>
    <col min="13528" max="13528" width="18.5546875" style="4" customWidth="1"/>
    <col min="13529" max="13529" width="4.44140625" style="4" customWidth="1"/>
    <col min="13530" max="13530" width="71.33203125" style="4" customWidth="1"/>
    <col min="13531" max="13531" width="19.109375" style="4" customWidth="1"/>
    <col min="13532" max="13532" width="20.109375" style="4" bestFit="1" customWidth="1"/>
    <col min="13533" max="13533" width="18.5546875" style="4" bestFit="1" customWidth="1"/>
    <col min="13534" max="13534" width="17" style="4" bestFit="1" customWidth="1"/>
    <col min="13535" max="13535" width="17.5546875" style="4" bestFit="1" customWidth="1"/>
    <col min="13536" max="13782" width="11.5546875" style="4"/>
    <col min="13783" max="13783" width="11" style="4" customWidth="1"/>
    <col min="13784" max="13784" width="18.5546875" style="4" customWidth="1"/>
    <col min="13785" max="13785" width="4.44140625" style="4" customWidth="1"/>
    <col min="13786" max="13786" width="71.33203125" style="4" customWidth="1"/>
    <col min="13787" max="13787" width="19.109375" style="4" customWidth="1"/>
    <col min="13788" max="13788" width="20.109375" style="4" bestFit="1" customWidth="1"/>
    <col min="13789" max="13789" width="18.5546875" style="4" bestFit="1" customWidth="1"/>
    <col min="13790" max="13790" width="17" style="4" bestFit="1" customWidth="1"/>
    <col min="13791" max="13791" width="17.5546875" style="4" bestFit="1" customWidth="1"/>
    <col min="13792" max="14038" width="11.5546875" style="4"/>
    <col min="14039" max="14039" width="11" style="4" customWidth="1"/>
    <col min="14040" max="14040" width="18.5546875" style="4" customWidth="1"/>
    <col min="14041" max="14041" width="4.44140625" style="4" customWidth="1"/>
    <col min="14042" max="14042" width="71.33203125" style="4" customWidth="1"/>
    <col min="14043" max="14043" width="19.109375" style="4" customWidth="1"/>
    <col min="14044" max="14044" width="20.109375" style="4" bestFit="1" customWidth="1"/>
    <col min="14045" max="14045" width="18.5546875" style="4" bestFit="1" customWidth="1"/>
    <col min="14046" max="14046" width="17" style="4" bestFit="1" customWidth="1"/>
    <col min="14047" max="14047" width="17.5546875" style="4" bestFit="1" customWidth="1"/>
    <col min="14048" max="14294" width="11.5546875" style="4"/>
    <col min="14295" max="14295" width="11" style="4" customWidth="1"/>
    <col min="14296" max="14296" width="18.5546875" style="4" customWidth="1"/>
    <col min="14297" max="14297" width="4.44140625" style="4" customWidth="1"/>
    <col min="14298" max="14298" width="71.33203125" style="4" customWidth="1"/>
    <col min="14299" max="14299" width="19.109375" style="4" customWidth="1"/>
    <col min="14300" max="14300" width="20.109375" style="4" bestFit="1" customWidth="1"/>
    <col min="14301" max="14301" width="18.5546875" style="4" bestFit="1" customWidth="1"/>
    <col min="14302" max="14302" width="17" style="4" bestFit="1" customWidth="1"/>
    <col min="14303" max="14303" width="17.5546875" style="4" bestFit="1" customWidth="1"/>
    <col min="14304" max="14550" width="11.5546875" style="4"/>
    <col min="14551" max="14551" width="11" style="4" customWidth="1"/>
    <col min="14552" max="14552" width="18.5546875" style="4" customWidth="1"/>
    <col min="14553" max="14553" width="4.44140625" style="4" customWidth="1"/>
    <col min="14554" max="14554" width="71.33203125" style="4" customWidth="1"/>
    <col min="14555" max="14555" width="19.109375" style="4" customWidth="1"/>
    <col min="14556" max="14556" width="20.109375" style="4" bestFit="1" customWidth="1"/>
    <col min="14557" max="14557" width="18.5546875" style="4" bestFit="1" customWidth="1"/>
    <col min="14558" max="14558" width="17" style="4" bestFit="1" customWidth="1"/>
    <col min="14559" max="14559" width="17.5546875" style="4" bestFit="1" customWidth="1"/>
    <col min="14560" max="14806" width="11.5546875" style="4"/>
    <col min="14807" max="14807" width="11" style="4" customWidth="1"/>
    <col min="14808" max="14808" width="18.5546875" style="4" customWidth="1"/>
    <col min="14809" max="14809" width="4.44140625" style="4" customWidth="1"/>
    <col min="14810" max="14810" width="71.33203125" style="4" customWidth="1"/>
    <col min="14811" max="14811" width="19.109375" style="4" customWidth="1"/>
    <col min="14812" max="14812" width="20.109375" style="4" bestFit="1" customWidth="1"/>
    <col min="14813" max="14813" width="18.5546875" style="4" bestFit="1" customWidth="1"/>
    <col min="14814" max="14814" width="17" style="4" bestFit="1" customWidth="1"/>
    <col min="14815" max="14815" width="17.5546875" style="4" bestFit="1" customWidth="1"/>
    <col min="14816" max="15062" width="11.5546875" style="4"/>
    <col min="15063" max="15063" width="11" style="4" customWidth="1"/>
    <col min="15064" max="15064" width="18.5546875" style="4" customWidth="1"/>
    <col min="15065" max="15065" width="4.44140625" style="4" customWidth="1"/>
    <col min="15066" max="15066" width="71.33203125" style="4" customWidth="1"/>
    <col min="15067" max="15067" width="19.109375" style="4" customWidth="1"/>
    <col min="15068" max="15068" width="20.109375" style="4" bestFit="1" customWidth="1"/>
    <col min="15069" max="15069" width="18.5546875" style="4" bestFit="1" customWidth="1"/>
    <col min="15070" max="15070" width="17" style="4" bestFit="1" customWidth="1"/>
    <col min="15071" max="15071" width="17.5546875" style="4" bestFit="1" customWidth="1"/>
    <col min="15072" max="15318" width="11.5546875" style="4"/>
    <col min="15319" max="15319" width="11" style="4" customWidth="1"/>
    <col min="15320" max="15320" width="18.5546875" style="4" customWidth="1"/>
    <col min="15321" max="15321" width="4.44140625" style="4" customWidth="1"/>
    <col min="15322" max="15322" width="71.33203125" style="4" customWidth="1"/>
    <col min="15323" max="15323" width="19.109375" style="4" customWidth="1"/>
    <col min="15324" max="15324" width="20.109375" style="4" bestFit="1" customWidth="1"/>
    <col min="15325" max="15325" width="18.5546875" style="4" bestFit="1" customWidth="1"/>
    <col min="15326" max="15326" width="17" style="4" bestFit="1" customWidth="1"/>
    <col min="15327" max="15327" width="17.5546875" style="4" bestFit="1" customWidth="1"/>
    <col min="15328" max="15574" width="11.5546875" style="4"/>
    <col min="15575" max="15575" width="11" style="4" customWidth="1"/>
    <col min="15576" max="15576" width="18.5546875" style="4" customWidth="1"/>
    <col min="15577" max="15577" width="4.44140625" style="4" customWidth="1"/>
    <col min="15578" max="15578" width="71.33203125" style="4" customWidth="1"/>
    <col min="15579" max="15579" width="19.109375" style="4" customWidth="1"/>
    <col min="15580" max="15580" width="20.109375" style="4" bestFit="1" customWidth="1"/>
    <col min="15581" max="15581" width="18.5546875" style="4" bestFit="1" customWidth="1"/>
    <col min="15582" max="15582" width="17" style="4" bestFit="1" customWidth="1"/>
    <col min="15583" max="15583" width="17.5546875" style="4" bestFit="1" customWidth="1"/>
    <col min="15584" max="15830" width="11.5546875" style="4"/>
    <col min="15831" max="15831" width="11" style="4" customWidth="1"/>
    <col min="15832" max="15832" width="18.5546875" style="4" customWidth="1"/>
    <col min="15833" max="15833" width="4.44140625" style="4" customWidth="1"/>
    <col min="15834" max="15834" width="71.33203125" style="4" customWidth="1"/>
    <col min="15835" max="15835" width="19.109375" style="4" customWidth="1"/>
    <col min="15836" max="15836" width="20.109375" style="4" bestFit="1" customWidth="1"/>
    <col min="15837" max="15837" width="18.5546875" style="4" bestFit="1" customWidth="1"/>
    <col min="15838" max="15838" width="17" style="4" bestFit="1" customWidth="1"/>
    <col min="15839" max="15839" width="17.5546875" style="4" bestFit="1" customWidth="1"/>
    <col min="15840" max="16086" width="11.5546875" style="4"/>
    <col min="16087" max="16087" width="11" style="4" customWidth="1"/>
    <col min="16088" max="16088" width="18.5546875" style="4" customWidth="1"/>
    <col min="16089" max="16089" width="4.44140625" style="4" customWidth="1"/>
    <col min="16090" max="16090" width="71.33203125" style="4" customWidth="1"/>
    <col min="16091" max="16091" width="19.109375" style="4" customWidth="1"/>
    <col min="16092" max="16092" width="20.109375" style="4" bestFit="1" customWidth="1"/>
    <col min="16093" max="16093" width="18.5546875" style="4" bestFit="1" customWidth="1"/>
    <col min="16094" max="16094" width="17" style="4" bestFit="1" customWidth="1"/>
    <col min="16095" max="16095" width="17.5546875" style="4" bestFit="1" customWidth="1"/>
    <col min="16096" max="16342" width="11.5546875" style="4"/>
    <col min="16343" max="16348" width="11.44140625" style="4" customWidth="1"/>
    <col min="16349" max="16384" width="11.5546875" style="4"/>
  </cols>
  <sheetData>
    <row r="1" spans="1:3" s="1" customFormat="1" x14ac:dyDescent="0.3">
      <c r="A1" s="2"/>
      <c r="B1" s="3"/>
    </row>
    <row r="2" spans="1:3" s="1" customFormat="1" x14ac:dyDescent="0.3">
      <c r="A2" s="29" t="s">
        <v>0</v>
      </c>
      <c r="B2" s="29"/>
      <c r="C2" s="29"/>
    </row>
    <row r="3" spans="1:3" s="1" customFormat="1" x14ac:dyDescent="0.25">
      <c r="A3" s="30" t="s">
        <v>267</v>
      </c>
      <c r="B3" s="30"/>
      <c r="C3" s="30"/>
    </row>
    <row r="4" spans="1:3" s="1" customFormat="1" x14ac:dyDescent="0.3">
      <c r="A4" s="31" t="s">
        <v>426</v>
      </c>
      <c r="B4" s="31"/>
      <c r="C4" s="31"/>
    </row>
    <row r="5" spans="1:3" s="1" customFormat="1" x14ac:dyDescent="0.3">
      <c r="A5" s="32" t="s">
        <v>1</v>
      </c>
      <c r="B5" s="32"/>
      <c r="C5" s="32"/>
    </row>
    <row r="6" spans="1:3" s="1" customFormat="1" x14ac:dyDescent="0.3">
      <c r="A6" s="3"/>
      <c r="B6" s="3"/>
    </row>
    <row r="7" spans="1:3" ht="21.75" customHeight="1" x14ac:dyDescent="0.3">
      <c r="A7" s="33" t="s">
        <v>2</v>
      </c>
      <c r="B7" s="35" t="s">
        <v>3</v>
      </c>
      <c r="C7" s="27" t="s">
        <v>4</v>
      </c>
    </row>
    <row r="8" spans="1:3" s="1" customFormat="1" ht="51" customHeight="1" x14ac:dyDescent="0.3">
      <c r="A8" s="34"/>
      <c r="B8" s="36"/>
      <c r="C8" s="28"/>
    </row>
    <row r="9" spans="1:3" s="1" customFormat="1" x14ac:dyDescent="0.3">
      <c r="A9" s="7" t="s">
        <v>5</v>
      </c>
      <c r="B9" s="22">
        <f>B10+B312+B429</f>
        <v>53791144847.790001</v>
      </c>
      <c r="C9" s="8">
        <v>100</v>
      </c>
    </row>
    <row r="10" spans="1:3" s="1" customFormat="1" x14ac:dyDescent="0.3">
      <c r="A10" s="7" t="s">
        <v>6</v>
      </c>
      <c r="B10" s="22">
        <f>B11+B42+B48+B266+B276+B307</f>
        <v>4305005381.2199993</v>
      </c>
      <c r="C10" s="8">
        <f>B10*$C$9/$B$9</f>
        <v>8.0031860139836191</v>
      </c>
    </row>
    <row r="11" spans="1:3" s="1" customFormat="1" x14ac:dyDescent="0.3">
      <c r="A11" s="7" t="s">
        <v>7</v>
      </c>
      <c r="B11" s="22">
        <f>B12+B14+B20+B23+B38</f>
        <v>1901861063.2999997</v>
      </c>
      <c r="C11" s="8">
        <f t="shared" ref="C11:C71" si="0">B11*$C$9/$B$9</f>
        <v>3.5356396832259227</v>
      </c>
    </row>
    <row r="12" spans="1:3" s="1" customFormat="1" x14ac:dyDescent="0.3">
      <c r="A12" s="7" t="s">
        <v>8</v>
      </c>
      <c r="B12" s="22">
        <f>SUM(B13)</f>
        <v>3561822.08</v>
      </c>
      <c r="C12" s="8">
        <f t="shared" si="0"/>
        <v>6.6215770087784936E-3</v>
      </c>
    </row>
    <row r="13" spans="1:3" ht="30.75" customHeight="1" x14ac:dyDescent="0.3">
      <c r="A13" s="11" t="s">
        <v>275</v>
      </c>
      <c r="B13" s="23">
        <v>3561822.08</v>
      </c>
      <c r="C13" s="10">
        <f t="shared" si="0"/>
        <v>6.6215770087784936E-3</v>
      </c>
    </row>
    <row r="14" spans="1:3" s="1" customFormat="1" x14ac:dyDescent="0.3">
      <c r="A14" s="7" t="s">
        <v>276</v>
      </c>
      <c r="B14" s="22">
        <f>SUM(B15:B19)</f>
        <v>85664284.000000015</v>
      </c>
      <c r="C14" s="8">
        <f t="shared" si="0"/>
        <v>0.15925350583706627</v>
      </c>
    </row>
    <row r="15" spans="1:3" x14ac:dyDescent="0.3">
      <c r="A15" s="11" t="s">
        <v>277</v>
      </c>
      <c r="B15" s="23">
        <v>28414274.510000002</v>
      </c>
      <c r="C15" s="10">
        <f t="shared" si="0"/>
        <v>5.2823331034136549E-2</v>
      </c>
    </row>
    <row r="16" spans="1:3" x14ac:dyDescent="0.3">
      <c r="A16" s="11" t="s">
        <v>278</v>
      </c>
      <c r="B16" s="23">
        <v>17145213.719999999</v>
      </c>
      <c r="C16" s="10">
        <f t="shared" si="0"/>
        <v>3.1873673201258161E-2</v>
      </c>
    </row>
    <row r="17" spans="1:3" x14ac:dyDescent="0.3">
      <c r="A17" s="11" t="s">
        <v>427</v>
      </c>
      <c r="B17" s="23">
        <v>19673848.600000001</v>
      </c>
      <c r="C17" s="10">
        <f t="shared" si="0"/>
        <v>3.65745117633582E-2</v>
      </c>
    </row>
    <row r="18" spans="1:3" x14ac:dyDescent="0.3">
      <c r="A18" s="11" t="s">
        <v>9</v>
      </c>
      <c r="B18" s="23">
        <v>11679096.77</v>
      </c>
      <c r="C18" s="10">
        <f t="shared" si="0"/>
        <v>2.1711931960265451E-2</v>
      </c>
    </row>
    <row r="19" spans="1:3" x14ac:dyDescent="0.3">
      <c r="A19" s="11" t="s">
        <v>10</v>
      </c>
      <c r="B19" s="23">
        <v>8751850.4000000004</v>
      </c>
      <c r="C19" s="10">
        <f t="shared" si="0"/>
        <v>1.6270057878047875E-2</v>
      </c>
    </row>
    <row r="20" spans="1:3" s="1" customFormat="1" x14ac:dyDescent="0.3">
      <c r="A20" s="7" t="s">
        <v>279</v>
      </c>
      <c r="B20" s="22">
        <f>SUM(B21:B22)</f>
        <v>1714963813.6399999</v>
      </c>
      <c r="C20" s="8">
        <f t="shared" si="0"/>
        <v>3.1881898377376867</v>
      </c>
    </row>
    <row r="21" spans="1:3" ht="22.8" x14ac:dyDescent="0.3">
      <c r="A21" s="11" t="s">
        <v>280</v>
      </c>
      <c r="B21" s="24">
        <v>1714903705.8399999</v>
      </c>
      <c r="C21" s="10">
        <f t="shared" si="0"/>
        <v>3.1880780948101655</v>
      </c>
    </row>
    <row r="22" spans="1:3" ht="34.200000000000003" x14ac:dyDescent="0.3">
      <c r="A22" s="11" t="s">
        <v>281</v>
      </c>
      <c r="B22" s="25">
        <v>60107.8</v>
      </c>
      <c r="C22" s="10">
        <f t="shared" si="0"/>
        <v>1.1174292752103326E-4</v>
      </c>
    </row>
    <row r="23" spans="1:3" s="1" customFormat="1" x14ac:dyDescent="0.3">
      <c r="A23" s="7" t="s">
        <v>282</v>
      </c>
      <c r="B23" s="22">
        <f>SUM(B24+B30+B32)</f>
        <v>97668959.459999993</v>
      </c>
      <c r="C23" s="8">
        <f t="shared" si="0"/>
        <v>0.18157070227147751</v>
      </c>
    </row>
    <row r="24" spans="1:3" s="1" customFormat="1" x14ac:dyDescent="0.3">
      <c r="A24" s="7" t="s">
        <v>283</v>
      </c>
      <c r="B24" s="22">
        <f>SUM(B25:B29)</f>
        <v>11146071.969999999</v>
      </c>
      <c r="C24" s="8">
        <f t="shared" si="0"/>
        <v>2.0721016445252205E-2</v>
      </c>
    </row>
    <row r="25" spans="1:3" ht="21" customHeight="1" x14ac:dyDescent="0.3">
      <c r="A25" s="11" t="s">
        <v>11</v>
      </c>
      <c r="B25" s="23">
        <v>446898.62</v>
      </c>
      <c r="C25" s="10">
        <f t="shared" si="0"/>
        <v>8.3080332509108282E-4</v>
      </c>
    </row>
    <row r="26" spans="1:3" x14ac:dyDescent="0.3">
      <c r="A26" s="11" t="s">
        <v>12</v>
      </c>
      <c r="B26" s="23">
        <v>89361.68</v>
      </c>
      <c r="C26" s="10">
        <f t="shared" si="0"/>
        <v>1.6612712046352998E-4</v>
      </c>
    </row>
    <row r="27" spans="1:3" x14ac:dyDescent="0.3">
      <c r="A27" s="11" t="s">
        <v>13</v>
      </c>
      <c r="B27" s="24">
        <v>10533415.789999999</v>
      </c>
      <c r="C27" s="10">
        <f t="shared" si="0"/>
        <v>1.9582062846600228E-2</v>
      </c>
    </row>
    <row r="28" spans="1:3" x14ac:dyDescent="0.3">
      <c r="A28" s="11" t="s">
        <v>284</v>
      </c>
      <c r="B28" s="23">
        <v>27098.11</v>
      </c>
      <c r="C28" s="10">
        <f t="shared" si="0"/>
        <v>5.0376525869970067E-5</v>
      </c>
    </row>
    <row r="29" spans="1:3" x14ac:dyDescent="0.3">
      <c r="A29" s="11" t="s">
        <v>14</v>
      </c>
      <c r="B29" s="23">
        <v>49297.77</v>
      </c>
      <c r="C29" s="10">
        <f t="shared" si="0"/>
        <v>9.1646627227390926E-5</v>
      </c>
    </row>
    <row r="30" spans="1:3" s="1" customFormat="1" x14ac:dyDescent="0.3">
      <c r="A30" s="7" t="s">
        <v>15</v>
      </c>
      <c r="B30" s="22">
        <f>SUM(B31:B31)</f>
        <v>84345780.939999998</v>
      </c>
      <c r="C30" s="8">
        <f t="shared" si="0"/>
        <v>0.15680235321012195</v>
      </c>
    </row>
    <row r="31" spans="1:3" x14ac:dyDescent="0.3">
      <c r="A31" s="9" t="s">
        <v>16</v>
      </c>
      <c r="B31" s="26">
        <v>84345780.939999998</v>
      </c>
      <c r="C31" s="10">
        <f t="shared" si="0"/>
        <v>0.15680235321012195</v>
      </c>
    </row>
    <row r="32" spans="1:3" x14ac:dyDescent="0.3">
      <c r="A32" s="7" t="s">
        <v>17</v>
      </c>
      <c r="B32" s="22">
        <f>SUM(B33:B37)</f>
        <v>2177106.5499999998</v>
      </c>
      <c r="C32" s="8">
        <f>B32*$C$9/$B$9</f>
        <v>4.047332616103347E-3</v>
      </c>
    </row>
    <row r="33" spans="1:3" ht="22.8" x14ac:dyDescent="0.3">
      <c r="A33" s="9" t="s">
        <v>285</v>
      </c>
      <c r="B33" s="26">
        <v>84915.23</v>
      </c>
      <c r="C33" s="10">
        <f t="shared" si="0"/>
        <v>1.5786098295598691E-4</v>
      </c>
    </row>
    <row r="34" spans="1:3" x14ac:dyDescent="0.3">
      <c r="A34" s="9" t="s">
        <v>286</v>
      </c>
      <c r="B34" s="26">
        <v>11364.77</v>
      </c>
      <c r="C34" s="10">
        <f t="shared" si="0"/>
        <v>2.1127585278503176E-5</v>
      </c>
    </row>
    <row r="35" spans="1:3" ht="22.8" x14ac:dyDescent="0.3">
      <c r="A35" s="9" t="s">
        <v>18</v>
      </c>
      <c r="B35" s="24">
        <v>2073825.69</v>
      </c>
      <c r="C35" s="10">
        <f t="shared" si="0"/>
        <v>3.8553291547673814E-3</v>
      </c>
    </row>
    <row r="36" spans="1:3" x14ac:dyDescent="0.3">
      <c r="A36" s="9" t="s">
        <v>19</v>
      </c>
      <c r="B36" s="26">
        <v>295.29000000000002</v>
      </c>
      <c r="C36" s="10">
        <f t="shared" si="0"/>
        <v>5.4895652590322586E-7</v>
      </c>
    </row>
    <row r="37" spans="1:3" s="1" customFormat="1" x14ac:dyDescent="0.3">
      <c r="A37" s="9" t="s">
        <v>287</v>
      </c>
      <c r="B37" s="26">
        <v>6705.57</v>
      </c>
      <c r="C37" s="10">
        <f t="shared" si="0"/>
        <v>1.2465936575572805E-5</v>
      </c>
    </row>
    <row r="38" spans="1:3" ht="36" x14ac:dyDescent="0.3">
      <c r="A38" s="7" t="s">
        <v>288</v>
      </c>
      <c r="B38" s="22">
        <f>SUM(B39:B41)</f>
        <v>2184.12</v>
      </c>
      <c r="C38" s="8">
        <f>B38*$C$9/$B$9</f>
        <v>4.0603709145441885E-6</v>
      </c>
    </row>
    <row r="39" spans="1:3" ht="34.200000000000003" x14ac:dyDescent="0.3">
      <c r="A39" s="9" t="s">
        <v>289</v>
      </c>
      <c r="B39" s="26">
        <v>583.92999999999995</v>
      </c>
      <c r="C39" s="10">
        <f t="shared" si="0"/>
        <v>1.085550422197401E-6</v>
      </c>
    </row>
    <row r="40" spans="1:3" x14ac:dyDescent="0.3">
      <c r="A40" s="9" t="s">
        <v>290</v>
      </c>
      <c r="B40" s="26">
        <v>408.85</v>
      </c>
      <c r="C40" s="10">
        <f t="shared" si="0"/>
        <v>7.6006934070078179E-7</v>
      </c>
    </row>
    <row r="41" spans="1:3" s="1" customFormat="1" x14ac:dyDescent="0.3">
      <c r="A41" s="9" t="s">
        <v>291</v>
      </c>
      <c r="B41" s="26">
        <v>1191.3399999999999</v>
      </c>
      <c r="C41" s="10">
        <f t="shared" si="0"/>
        <v>2.2147511516460052E-6</v>
      </c>
    </row>
    <row r="42" spans="1:3" s="1" customFormat="1" x14ac:dyDescent="0.3">
      <c r="A42" s="7" t="s">
        <v>20</v>
      </c>
      <c r="B42" s="22">
        <f>+B43</f>
        <v>9191877.0500000007</v>
      </c>
      <c r="C42" s="8">
        <f>B42*$C$9/$B$9</f>
        <v>1.7088085921966853E-2</v>
      </c>
    </row>
    <row r="43" spans="1:3" s="1" customFormat="1" x14ac:dyDescent="0.3">
      <c r="A43" s="7" t="s">
        <v>292</v>
      </c>
      <c r="B43" s="22">
        <f t="shared" ref="B43" si="1">+B44</f>
        <v>9191877.0500000007</v>
      </c>
      <c r="C43" s="8">
        <f t="shared" si="0"/>
        <v>1.7088085921966853E-2</v>
      </c>
    </row>
    <row r="44" spans="1:3" x14ac:dyDescent="0.3">
      <c r="A44" s="7" t="s">
        <v>21</v>
      </c>
      <c r="B44" s="22">
        <f>SUM(B45:B47)</f>
        <v>9191877.0500000007</v>
      </c>
      <c r="C44" s="8">
        <f t="shared" si="0"/>
        <v>1.7088085921966853E-2</v>
      </c>
    </row>
    <row r="45" spans="1:3" x14ac:dyDescent="0.3">
      <c r="A45" s="9" t="s">
        <v>293</v>
      </c>
      <c r="B45" s="26">
        <v>8770883.0500000007</v>
      </c>
      <c r="C45" s="10">
        <f t="shared" si="0"/>
        <v>1.6305440374653694E-2</v>
      </c>
    </row>
    <row r="46" spans="1:3" x14ac:dyDescent="0.3">
      <c r="A46" s="9" t="s">
        <v>22</v>
      </c>
      <c r="B46" s="26">
        <v>89994</v>
      </c>
      <c r="C46" s="10">
        <f t="shared" si="0"/>
        <v>1.6730262993035625E-4</v>
      </c>
    </row>
    <row r="47" spans="1:3" x14ac:dyDescent="0.3">
      <c r="A47" s="15" t="s">
        <v>294</v>
      </c>
      <c r="B47" s="26">
        <v>331000</v>
      </c>
      <c r="C47" s="10">
        <f t="shared" si="0"/>
        <v>6.1534291738280238E-4</v>
      </c>
    </row>
    <row r="48" spans="1:3" s="1" customFormat="1" x14ac:dyDescent="0.3">
      <c r="A48" s="7" t="s">
        <v>295</v>
      </c>
      <c r="B48" s="22">
        <f>B49+B198+B262</f>
        <v>1878343468.4099998</v>
      </c>
      <c r="C48" s="8">
        <f>B48*$C$9/$B$9</f>
        <v>3.4919194854934776</v>
      </c>
    </row>
    <row r="49" spans="1:3" s="1" customFormat="1" x14ac:dyDescent="0.3">
      <c r="A49" s="7" t="s">
        <v>23</v>
      </c>
      <c r="B49" s="22">
        <f>B50+B61+B77+B90+B93+B102+B112+B130+B138+B141+B196</f>
        <v>1829471671.0799999</v>
      </c>
      <c r="C49" s="8">
        <f t="shared" si="0"/>
        <v>3.4010647593702656</v>
      </c>
    </row>
    <row r="50" spans="1:3" s="1" customFormat="1" x14ac:dyDescent="0.3">
      <c r="A50" s="7" t="s">
        <v>24</v>
      </c>
      <c r="B50" s="22">
        <f>SUM(B51:B60)</f>
        <v>4521943</v>
      </c>
      <c r="C50" s="8">
        <f t="shared" si="0"/>
        <v>8.4064821687575269E-3</v>
      </c>
    </row>
    <row r="51" spans="1:3" x14ac:dyDescent="0.3">
      <c r="A51" s="11" t="s">
        <v>25</v>
      </c>
      <c r="B51" s="26">
        <v>33135</v>
      </c>
      <c r="C51" s="10">
        <f t="shared" si="0"/>
        <v>6.1599358209906823E-5</v>
      </c>
    </row>
    <row r="52" spans="1:3" x14ac:dyDescent="0.3">
      <c r="A52" s="11" t="s">
        <v>26</v>
      </c>
      <c r="B52" s="26">
        <v>37081</v>
      </c>
      <c r="C52" s="10">
        <f t="shared" si="0"/>
        <v>6.8935138125292132E-5</v>
      </c>
    </row>
    <row r="53" spans="1:3" x14ac:dyDescent="0.3">
      <c r="A53" s="11" t="s">
        <v>296</v>
      </c>
      <c r="B53" s="26">
        <v>896</v>
      </c>
      <c r="C53" s="10">
        <f t="shared" si="0"/>
        <v>1.665701673640456E-6</v>
      </c>
    </row>
    <row r="54" spans="1:3" ht="22.8" x14ac:dyDescent="0.3">
      <c r="A54" s="11" t="s">
        <v>27</v>
      </c>
      <c r="B54" s="26">
        <v>155505</v>
      </c>
      <c r="C54" s="10">
        <f t="shared" si="0"/>
        <v>2.8909033343689635E-4</v>
      </c>
    </row>
    <row r="55" spans="1:3" ht="22.8" x14ac:dyDescent="0.3">
      <c r="A55" s="11" t="s">
        <v>28</v>
      </c>
      <c r="B55" s="26">
        <v>2092984</v>
      </c>
      <c r="C55" s="10">
        <f t="shared" si="0"/>
        <v>3.8909452585967593E-3</v>
      </c>
    </row>
    <row r="56" spans="1:3" ht="22.8" x14ac:dyDescent="0.3">
      <c r="A56" s="11" t="s">
        <v>29</v>
      </c>
      <c r="B56" s="26">
        <v>116745</v>
      </c>
      <c r="C56" s="10">
        <f t="shared" si="0"/>
        <v>2.1703386371557483E-4</v>
      </c>
    </row>
    <row r="57" spans="1:3" x14ac:dyDescent="0.3">
      <c r="A57" s="11" t="s">
        <v>30</v>
      </c>
      <c r="B57" s="26">
        <v>198490</v>
      </c>
      <c r="C57" s="10">
        <f t="shared" si="0"/>
        <v>3.6900125580456935E-4</v>
      </c>
    </row>
    <row r="58" spans="1:3" ht="22.8" x14ac:dyDescent="0.3">
      <c r="A58" s="11" t="s">
        <v>31</v>
      </c>
      <c r="B58" s="26">
        <v>228987</v>
      </c>
      <c r="C58" s="10">
        <f t="shared" si="0"/>
        <v>4.2569646109587848E-4</v>
      </c>
    </row>
    <row r="59" spans="1:3" ht="20.399999999999999" customHeight="1" x14ac:dyDescent="0.3">
      <c r="A59" s="11" t="s">
        <v>32</v>
      </c>
      <c r="B59" s="26">
        <v>1173688</v>
      </c>
      <c r="C59" s="10">
        <f t="shared" si="0"/>
        <v>2.1819353414416513E-3</v>
      </c>
    </row>
    <row r="60" spans="1:3" s="1" customFormat="1" x14ac:dyDescent="0.3">
      <c r="A60" s="11" t="s">
        <v>33</v>
      </c>
      <c r="B60" s="26">
        <v>484432</v>
      </c>
      <c r="C60" s="10">
        <f t="shared" si="0"/>
        <v>9.0057945665735872E-4</v>
      </c>
    </row>
    <row r="61" spans="1:3" x14ac:dyDescent="0.3">
      <c r="A61" s="7" t="s">
        <v>34</v>
      </c>
      <c r="B61" s="22">
        <f>SUM(B62:B76)</f>
        <v>79359900.070000008</v>
      </c>
      <c r="C61" s="8">
        <f t="shared" si="0"/>
        <v>0.147533391034083</v>
      </c>
    </row>
    <row r="62" spans="1:3" x14ac:dyDescent="0.3">
      <c r="A62" s="12" t="s">
        <v>35</v>
      </c>
      <c r="B62" s="26">
        <v>8836513</v>
      </c>
      <c r="C62" s="10">
        <f t="shared" si="0"/>
        <v>1.6427449211211659E-2</v>
      </c>
    </row>
    <row r="63" spans="1:3" x14ac:dyDescent="0.3">
      <c r="A63" s="12" t="s">
        <v>297</v>
      </c>
      <c r="B63" s="26">
        <v>41717826</v>
      </c>
      <c r="C63" s="10">
        <f t="shared" si="0"/>
        <v>7.75551926214747E-2</v>
      </c>
    </row>
    <row r="64" spans="1:3" x14ac:dyDescent="0.3">
      <c r="A64" s="12" t="s">
        <v>36</v>
      </c>
      <c r="B64" s="24">
        <v>21818547</v>
      </c>
      <c r="C64" s="10">
        <f t="shared" si="0"/>
        <v>4.0561596265963118E-2</v>
      </c>
    </row>
    <row r="65" spans="1:3" x14ac:dyDescent="0.3">
      <c r="A65" s="12" t="s">
        <v>37</v>
      </c>
      <c r="B65" s="26">
        <v>1034348</v>
      </c>
      <c r="C65" s="10">
        <f t="shared" si="0"/>
        <v>1.9228964226860028E-3</v>
      </c>
    </row>
    <row r="66" spans="1:3" x14ac:dyDescent="0.3">
      <c r="A66" s="12" t="s">
        <v>38</v>
      </c>
      <c r="B66" s="26">
        <v>527250</v>
      </c>
      <c r="C66" s="10">
        <f t="shared" si="0"/>
        <v>9.8017991900327069E-4</v>
      </c>
    </row>
    <row r="67" spans="1:3" x14ac:dyDescent="0.3">
      <c r="A67" s="12" t="s">
        <v>39</v>
      </c>
      <c r="B67" s="26">
        <v>1036000</v>
      </c>
      <c r="C67" s="10">
        <f t="shared" si="0"/>
        <v>1.9259675601467773E-3</v>
      </c>
    </row>
    <row r="68" spans="1:3" ht="22.8" x14ac:dyDescent="0.3">
      <c r="A68" s="12" t="s">
        <v>40</v>
      </c>
      <c r="B68" s="26">
        <v>20160</v>
      </c>
      <c r="C68" s="10">
        <f t="shared" si="0"/>
        <v>3.7478287656910264E-5</v>
      </c>
    </row>
    <row r="69" spans="1:3" x14ac:dyDescent="0.3">
      <c r="A69" s="15" t="s">
        <v>298</v>
      </c>
      <c r="B69" s="26">
        <v>2946</v>
      </c>
      <c r="C69" s="10">
        <f t="shared" si="0"/>
        <v>5.4767378689115889E-6</v>
      </c>
    </row>
    <row r="70" spans="1:3" x14ac:dyDescent="0.3">
      <c r="A70" s="12" t="s">
        <v>299</v>
      </c>
      <c r="B70" s="26">
        <v>297389</v>
      </c>
      <c r="C70" s="10">
        <f t="shared" si="0"/>
        <v>5.5285865515877406E-4</v>
      </c>
    </row>
    <row r="71" spans="1:3" s="1" customFormat="1" x14ac:dyDescent="0.3">
      <c r="A71" s="12" t="s">
        <v>41</v>
      </c>
      <c r="B71" s="26">
        <v>216315</v>
      </c>
      <c r="C71" s="10">
        <f t="shared" si="0"/>
        <v>4.0213868028296344E-4</v>
      </c>
    </row>
    <row r="72" spans="1:3" ht="22.8" x14ac:dyDescent="0.3">
      <c r="A72" s="12" t="s">
        <v>42</v>
      </c>
      <c r="B72" s="26">
        <v>2597200.59</v>
      </c>
      <c r="C72" s="10">
        <f t="shared" ref="C72:C126" si="2">B72*$C$9/$B$9</f>
        <v>4.8283050999363619E-3</v>
      </c>
    </row>
    <row r="73" spans="1:3" x14ac:dyDescent="0.3">
      <c r="A73" s="12" t="s">
        <v>44</v>
      </c>
      <c r="B73" s="26">
        <v>1218831</v>
      </c>
      <c r="C73" s="10">
        <f t="shared" si="2"/>
        <v>2.2658580765456148E-3</v>
      </c>
    </row>
    <row r="74" spans="1:3" x14ac:dyDescent="0.3">
      <c r="A74" s="15" t="s">
        <v>300</v>
      </c>
      <c r="B74" s="26">
        <v>11746</v>
      </c>
      <c r="C74" s="10">
        <f t="shared" si="2"/>
        <v>2.1836307877880355E-5</v>
      </c>
    </row>
    <row r="75" spans="1:3" x14ac:dyDescent="0.3">
      <c r="A75" s="12" t="s">
        <v>301</v>
      </c>
      <c r="B75" s="26">
        <v>17880</v>
      </c>
      <c r="C75" s="10">
        <f t="shared" si="2"/>
        <v>3.3239671790950171E-5</v>
      </c>
    </row>
    <row r="76" spans="1:3" s="1" customFormat="1" x14ac:dyDescent="0.3">
      <c r="A76" s="12" t="s">
        <v>45</v>
      </c>
      <c r="B76" s="26">
        <v>6948.48</v>
      </c>
      <c r="C76" s="10">
        <f t="shared" si="2"/>
        <v>1.2917516479081737E-5</v>
      </c>
    </row>
    <row r="77" spans="1:3" x14ac:dyDescent="0.3">
      <c r="A77" s="7" t="s">
        <v>46</v>
      </c>
      <c r="B77" s="22">
        <f>SUM(B78:B89)</f>
        <v>1428375353.51</v>
      </c>
      <c r="C77" s="8">
        <f t="shared" si="2"/>
        <v>2.6554098403218585</v>
      </c>
    </row>
    <row r="78" spans="1:3" x14ac:dyDescent="0.3">
      <c r="A78" s="12" t="s">
        <v>39</v>
      </c>
      <c r="B78" s="26">
        <v>261457936</v>
      </c>
      <c r="C78" s="10">
        <f t="shared" si="2"/>
        <v>0.48606129640823575</v>
      </c>
    </row>
    <row r="79" spans="1:3" x14ac:dyDescent="0.3">
      <c r="A79" s="12" t="s">
        <v>47</v>
      </c>
      <c r="B79" s="24">
        <v>1085654875.3</v>
      </c>
      <c r="C79" s="10">
        <f t="shared" si="2"/>
        <v>2.0182780611418867</v>
      </c>
    </row>
    <row r="80" spans="1:3" x14ac:dyDescent="0.3">
      <c r="A80" s="12" t="s">
        <v>48</v>
      </c>
      <c r="B80" s="26">
        <v>17495704</v>
      </c>
      <c r="C80" s="10">
        <f t="shared" si="2"/>
        <v>3.2525249368658506E-2</v>
      </c>
    </row>
    <row r="81" spans="1:3" x14ac:dyDescent="0.3">
      <c r="A81" s="12" t="s">
        <v>49</v>
      </c>
      <c r="B81" s="26">
        <v>202670</v>
      </c>
      <c r="C81" s="10">
        <f t="shared" si="2"/>
        <v>3.7677205155882952E-4</v>
      </c>
    </row>
    <row r="82" spans="1:3" x14ac:dyDescent="0.3">
      <c r="A82" s="12" t="s">
        <v>50</v>
      </c>
      <c r="B82" s="26">
        <v>2004</v>
      </c>
      <c r="C82" s="10">
        <f t="shared" si="2"/>
        <v>3.7255202611333415E-6</v>
      </c>
    </row>
    <row r="83" spans="1:3" x14ac:dyDescent="0.3">
      <c r="A83" s="12" t="s">
        <v>38</v>
      </c>
      <c r="B83" s="26">
        <v>18418618.210000001</v>
      </c>
      <c r="C83" s="10">
        <f t="shared" si="2"/>
        <v>3.4240985690336588E-2</v>
      </c>
    </row>
    <row r="84" spans="1:3" x14ac:dyDescent="0.3">
      <c r="A84" s="12" t="s">
        <v>43</v>
      </c>
      <c r="B84" s="26">
        <v>910892</v>
      </c>
      <c r="C84" s="10">
        <f t="shared" si="2"/>
        <v>1.6933865277965426E-3</v>
      </c>
    </row>
    <row r="85" spans="1:3" x14ac:dyDescent="0.3">
      <c r="A85" s="12" t="s">
        <v>51</v>
      </c>
      <c r="B85" s="26">
        <v>23228528</v>
      </c>
      <c r="C85" s="10">
        <f t="shared" si="2"/>
        <v>4.3182810229692184E-2</v>
      </c>
    </row>
    <row r="86" spans="1:3" x14ac:dyDescent="0.3">
      <c r="A86" s="12" t="s">
        <v>52</v>
      </c>
      <c r="B86" s="26">
        <v>263704</v>
      </c>
      <c r="C86" s="10">
        <f t="shared" si="2"/>
        <v>4.9023682382330668E-4</v>
      </c>
    </row>
    <row r="87" spans="1:3" x14ac:dyDescent="0.3">
      <c r="A87" s="12" t="s">
        <v>53</v>
      </c>
      <c r="B87" s="26">
        <v>1190550</v>
      </c>
      <c r="C87" s="10">
        <f t="shared" si="2"/>
        <v>2.2132825084292913E-3</v>
      </c>
    </row>
    <row r="88" spans="1:3" s="1" customFormat="1" ht="22.8" x14ac:dyDescent="0.3">
      <c r="A88" s="12" t="s">
        <v>302</v>
      </c>
      <c r="B88" s="26">
        <v>16003524</v>
      </c>
      <c r="C88" s="10">
        <f t="shared" si="2"/>
        <v>2.9751224007751344E-2</v>
      </c>
    </row>
    <row r="89" spans="1:3" s="1" customFormat="1" ht="22.8" x14ac:dyDescent="0.3">
      <c r="A89" s="12" t="s">
        <v>54</v>
      </c>
      <c r="B89" s="26">
        <v>3546348</v>
      </c>
      <c r="C89" s="10">
        <f t="shared" si="2"/>
        <v>6.5928100434279957E-3</v>
      </c>
    </row>
    <row r="90" spans="1:3" ht="24" x14ac:dyDescent="0.3">
      <c r="A90" s="7" t="s">
        <v>303</v>
      </c>
      <c r="B90" s="22">
        <f>SUM(B91:B92)</f>
        <v>129963368</v>
      </c>
      <c r="C90" s="8">
        <f t="shared" si="2"/>
        <v>0.24160736561333759</v>
      </c>
    </row>
    <row r="91" spans="1:3" s="1" customFormat="1" x14ac:dyDescent="0.3">
      <c r="A91" s="12" t="s">
        <v>304</v>
      </c>
      <c r="B91" s="26">
        <v>129273699</v>
      </c>
      <c r="C91" s="10">
        <f t="shared" si="2"/>
        <v>0.24032524194418811</v>
      </c>
    </row>
    <row r="92" spans="1:3" x14ac:dyDescent="0.3">
      <c r="A92" s="12" t="s">
        <v>55</v>
      </c>
      <c r="B92" s="26">
        <v>689669</v>
      </c>
      <c r="C92" s="10">
        <f t="shared" si="2"/>
        <v>1.2821236691494863E-3</v>
      </c>
    </row>
    <row r="93" spans="1:3" ht="35.25" customHeight="1" x14ac:dyDescent="0.3">
      <c r="A93" s="7" t="s">
        <v>305</v>
      </c>
      <c r="B93" s="22">
        <f>SUM(B94:B101)</f>
        <v>2224329</v>
      </c>
      <c r="C93" s="8">
        <f t="shared" si="2"/>
        <v>4.1351211361908505E-3</v>
      </c>
    </row>
    <row r="94" spans="1:3" ht="16.2" customHeight="1" x14ac:dyDescent="0.3">
      <c r="A94" s="12" t="s">
        <v>56</v>
      </c>
      <c r="B94" s="26">
        <v>573300</v>
      </c>
      <c r="C94" s="10">
        <f t="shared" si="2"/>
        <v>1.0657888052433857E-3</v>
      </c>
    </row>
    <row r="95" spans="1:3" x14ac:dyDescent="0.3">
      <c r="A95" s="12" t="s">
        <v>57</v>
      </c>
      <c r="B95" s="26">
        <v>25480</v>
      </c>
      <c r="C95" s="10">
        <f t="shared" si="2"/>
        <v>4.736839134415047E-5</v>
      </c>
    </row>
    <row r="96" spans="1:3" ht="22.8" x14ac:dyDescent="0.3">
      <c r="A96" s="12" t="s">
        <v>306</v>
      </c>
      <c r="B96" s="26">
        <v>38220</v>
      </c>
      <c r="C96" s="10">
        <f t="shared" si="2"/>
        <v>7.1052587016225705E-5</v>
      </c>
    </row>
    <row r="97" spans="1:3" ht="22.8" x14ac:dyDescent="0.3">
      <c r="A97" s="12" t="s">
        <v>307</v>
      </c>
      <c r="B97" s="26">
        <v>312696</v>
      </c>
      <c r="C97" s="10">
        <f t="shared" si="2"/>
        <v>5.8131501176414738E-4</v>
      </c>
    </row>
    <row r="98" spans="1:3" ht="22.8" x14ac:dyDescent="0.3">
      <c r="A98" s="12" t="s">
        <v>58</v>
      </c>
      <c r="B98" s="26">
        <v>196218</v>
      </c>
      <c r="C98" s="10">
        <f t="shared" si="2"/>
        <v>3.6477751227498106E-4</v>
      </c>
    </row>
    <row r="99" spans="1:3" ht="22.8" x14ac:dyDescent="0.3">
      <c r="A99" s="12" t="s">
        <v>59</v>
      </c>
      <c r="B99" s="26">
        <v>544509</v>
      </c>
      <c r="C99" s="10">
        <f t="shared" si="2"/>
        <v>1.0122651256833607E-3</v>
      </c>
    </row>
    <row r="100" spans="1:3" s="1" customFormat="1" ht="22.8" x14ac:dyDescent="0.3">
      <c r="A100" s="12" t="s">
        <v>60</v>
      </c>
      <c r="B100" s="24">
        <v>514710</v>
      </c>
      <c r="C100" s="10">
        <f t="shared" si="2"/>
        <v>9.568675317404901E-4</v>
      </c>
    </row>
    <row r="101" spans="1:3" ht="22.8" x14ac:dyDescent="0.3">
      <c r="A101" s="12" t="s">
        <v>61</v>
      </c>
      <c r="B101" s="26">
        <v>19196</v>
      </c>
      <c r="C101" s="10">
        <f t="shared" si="2"/>
        <v>3.568617112410959E-5</v>
      </c>
    </row>
    <row r="102" spans="1:3" ht="24" x14ac:dyDescent="0.3">
      <c r="A102" s="7" t="s">
        <v>62</v>
      </c>
      <c r="B102" s="22">
        <f>SUM(B103:B111)</f>
        <v>107558772.25</v>
      </c>
      <c r="C102" s="8">
        <f t="shared" si="2"/>
        <v>0.19995628007984112</v>
      </c>
    </row>
    <row r="103" spans="1:3" x14ac:dyDescent="0.3">
      <c r="A103" s="12" t="s">
        <v>308</v>
      </c>
      <c r="B103" s="24">
        <v>30561219</v>
      </c>
      <c r="C103" s="10">
        <f t="shared" si="2"/>
        <v>5.6814591112491639E-2</v>
      </c>
    </row>
    <row r="104" spans="1:3" x14ac:dyDescent="0.3">
      <c r="A104" s="12" t="s">
        <v>309</v>
      </c>
      <c r="B104" s="24">
        <v>45453194</v>
      </c>
      <c r="C104" s="10">
        <f t="shared" si="2"/>
        <v>8.4499398792527158E-2</v>
      </c>
    </row>
    <row r="105" spans="1:3" s="1" customFormat="1" x14ac:dyDescent="0.3">
      <c r="A105" s="12" t="s">
        <v>310</v>
      </c>
      <c r="B105" s="24">
        <v>1315835</v>
      </c>
      <c r="C105" s="10">
        <f t="shared" si="2"/>
        <v>2.4461925912217515E-3</v>
      </c>
    </row>
    <row r="106" spans="1:3" x14ac:dyDescent="0.3">
      <c r="A106" s="12" t="s">
        <v>311</v>
      </c>
      <c r="B106" s="24">
        <v>16125750</v>
      </c>
      <c r="C106" s="10">
        <f t="shared" si="2"/>
        <v>2.9978447280923644E-2</v>
      </c>
    </row>
    <row r="107" spans="1:3" ht="15" customHeight="1" x14ac:dyDescent="0.3">
      <c r="A107" s="12" t="s">
        <v>63</v>
      </c>
      <c r="B107" s="24">
        <v>13261122</v>
      </c>
      <c r="C107" s="10">
        <f t="shared" si="2"/>
        <v>2.4652983381417713E-2</v>
      </c>
    </row>
    <row r="108" spans="1:3" x14ac:dyDescent="0.3">
      <c r="A108" s="15" t="s">
        <v>312</v>
      </c>
      <c r="B108" s="26">
        <v>1271</v>
      </c>
      <c r="C108" s="10">
        <f t="shared" si="2"/>
        <v>2.3628424410681025E-6</v>
      </c>
    </row>
    <row r="109" spans="1:3" x14ac:dyDescent="0.3">
      <c r="A109" s="12" t="s">
        <v>64</v>
      </c>
      <c r="B109" s="26">
        <v>1069325.25</v>
      </c>
      <c r="C109" s="10">
        <f t="shared" si="2"/>
        <v>1.9879206011060259E-3</v>
      </c>
    </row>
    <row r="110" spans="1:3" x14ac:dyDescent="0.3">
      <c r="A110" s="12" t="s">
        <v>313</v>
      </c>
      <c r="B110" s="24">
        <v>114064</v>
      </c>
      <c r="C110" s="10">
        <f t="shared" si="2"/>
        <v>2.1204977198897878E-4</v>
      </c>
    </row>
    <row r="111" spans="1:3" x14ac:dyDescent="0.3">
      <c r="A111" s="12" t="s">
        <v>274</v>
      </c>
      <c r="B111" s="24">
        <v>-343008</v>
      </c>
      <c r="C111" s="10">
        <f t="shared" si="2"/>
        <v>-6.3766629427685891E-4</v>
      </c>
    </row>
    <row r="112" spans="1:3" x14ac:dyDescent="0.3">
      <c r="A112" s="7" t="s">
        <v>314</v>
      </c>
      <c r="B112" s="22">
        <f>SUM(B113:B129)</f>
        <v>61615758.850000001</v>
      </c>
      <c r="C112" s="8">
        <f t="shared" si="2"/>
        <v>0.11454628642753542</v>
      </c>
    </row>
    <row r="113" spans="1:3" x14ac:dyDescent="0.3">
      <c r="A113" s="14" t="s">
        <v>315</v>
      </c>
      <c r="B113" s="26">
        <v>1534</v>
      </c>
      <c r="C113" s="10">
        <f t="shared" si="2"/>
        <v>2.8517704992906917E-6</v>
      </c>
    </row>
    <row r="114" spans="1:3" x14ac:dyDescent="0.3">
      <c r="A114" s="12" t="s">
        <v>65</v>
      </c>
      <c r="B114" s="26">
        <v>1513893.85</v>
      </c>
      <c r="C114" s="10">
        <f t="shared" si="2"/>
        <v>2.814392321047984E-3</v>
      </c>
    </row>
    <row r="115" spans="1:3" x14ac:dyDescent="0.3">
      <c r="A115" s="12" t="s">
        <v>66</v>
      </c>
      <c r="B115" s="26">
        <v>30213.5</v>
      </c>
      <c r="C115" s="10">
        <f t="shared" si="2"/>
        <v>5.6168166871133836E-5</v>
      </c>
    </row>
    <row r="116" spans="1:3" ht="22.8" x14ac:dyDescent="0.3">
      <c r="A116" s="12" t="s">
        <v>67</v>
      </c>
      <c r="B116" s="26">
        <v>47519055</v>
      </c>
      <c r="C116" s="10">
        <f t="shared" si="2"/>
        <v>8.8339921253697412E-2</v>
      </c>
    </row>
    <row r="117" spans="1:3" x14ac:dyDescent="0.3">
      <c r="A117" s="12" t="s">
        <v>68</v>
      </c>
      <c r="B117" s="26">
        <v>2492761</v>
      </c>
      <c r="C117" s="10">
        <f t="shared" si="2"/>
        <v>4.6341475108098848E-3</v>
      </c>
    </row>
    <row r="118" spans="1:3" ht="22.8" x14ac:dyDescent="0.3">
      <c r="A118" s="12" t="s">
        <v>316</v>
      </c>
      <c r="B118" s="26">
        <v>230550</v>
      </c>
      <c r="C118" s="10">
        <f t="shared" si="2"/>
        <v>4.2860214381451692E-4</v>
      </c>
    </row>
    <row r="119" spans="1:3" x14ac:dyDescent="0.3">
      <c r="A119" s="12" t="s">
        <v>69</v>
      </c>
      <c r="B119" s="26">
        <v>5122</v>
      </c>
      <c r="C119" s="10">
        <f t="shared" si="2"/>
        <v>9.5220133620384109E-6</v>
      </c>
    </row>
    <row r="120" spans="1:3" ht="22.8" x14ac:dyDescent="0.3">
      <c r="A120" s="12" t="s">
        <v>317</v>
      </c>
      <c r="B120" s="26">
        <v>7514513</v>
      </c>
      <c r="C120" s="10">
        <f t="shared" si="2"/>
        <v>1.3969795625773399E-2</v>
      </c>
    </row>
    <row r="121" spans="1:3" ht="22.8" x14ac:dyDescent="0.3">
      <c r="A121" s="12" t="s">
        <v>318</v>
      </c>
      <c r="B121" s="26">
        <v>12500</v>
      </c>
      <c r="C121" s="10">
        <f t="shared" si="2"/>
        <v>2.323802558092154E-5</v>
      </c>
    </row>
    <row r="122" spans="1:3" ht="22.8" x14ac:dyDescent="0.3">
      <c r="A122" s="12" t="s">
        <v>67</v>
      </c>
      <c r="B122" s="26">
        <v>843007</v>
      </c>
      <c r="C122" s="10">
        <f t="shared" si="2"/>
        <v>1.5671854584716741E-3</v>
      </c>
    </row>
    <row r="123" spans="1:3" ht="22.8" x14ac:dyDescent="0.3">
      <c r="A123" s="12" t="s">
        <v>319</v>
      </c>
      <c r="B123" s="26">
        <v>837615.5</v>
      </c>
      <c r="C123" s="10">
        <f t="shared" si="2"/>
        <v>1.557162433278111E-3</v>
      </c>
    </row>
    <row r="124" spans="1:3" ht="22.8" x14ac:dyDescent="0.3">
      <c r="A124" s="12" t="s">
        <v>70</v>
      </c>
      <c r="B124" s="26">
        <v>131865</v>
      </c>
      <c r="C124" s="10">
        <f t="shared" si="2"/>
        <v>2.4514257945825753E-4</v>
      </c>
    </row>
    <row r="125" spans="1:3" x14ac:dyDescent="0.3">
      <c r="A125" s="12" t="s">
        <v>71</v>
      </c>
      <c r="B125" s="26">
        <v>458114</v>
      </c>
      <c r="C125" s="10">
        <f t="shared" si="2"/>
        <v>8.5165318807826332E-4</v>
      </c>
    </row>
    <row r="126" spans="1:3" ht="22.8" x14ac:dyDescent="0.3">
      <c r="A126" s="12" t="s">
        <v>72</v>
      </c>
      <c r="B126" s="26">
        <v>1900</v>
      </c>
      <c r="C126" s="10">
        <f t="shared" si="2"/>
        <v>3.5321798883000743E-6</v>
      </c>
    </row>
    <row r="127" spans="1:3" ht="22.8" x14ac:dyDescent="0.3">
      <c r="A127" s="12" t="s">
        <v>73</v>
      </c>
      <c r="B127" s="26">
        <v>9033</v>
      </c>
      <c r="C127" s="10">
        <f t="shared" ref="C127:C182" si="3">B127*$C$9/$B$9</f>
        <v>1.6792726805797141E-5</v>
      </c>
    </row>
    <row r="128" spans="1:3" ht="22.8" x14ac:dyDescent="0.3">
      <c r="A128" s="12" t="s">
        <v>74</v>
      </c>
      <c r="B128" s="26">
        <v>13970</v>
      </c>
      <c r="C128" s="10">
        <f t="shared" si="3"/>
        <v>2.5970817389237913E-5</v>
      </c>
    </row>
    <row r="129" spans="1:3" x14ac:dyDescent="0.3">
      <c r="A129" s="12" t="s">
        <v>320</v>
      </c>
      <c r="B129" s="26">
        <v>112</v>
      </c>
      <c r="C129" s="10">
        <f t="shared" si="3"/>
        <v>2.08212709205057E-7</v>
      </c>
    </row>
    <row r="130" spans="1:3" x14ac:dyDescent="0.3">
      <c r="A130" s="7" t="s">
        <v>75</v>
      </c>
      <c r="B130" s="22">
        <f>SUM(B131:B137)</f>
        <v>3032456</v>
      </c>
      <c r="C130" s="8">
        <f t="shared" si="3"/>
        <v>5.6374632080815213E-3</v>
      </c>
    </row>
    <row r="131" spans="1:3" x14ac:dyDescent="0.3">
      <c r="A131" s="12" t="s">
        <v>76</v>
      </c>
      <c r="B131" s="26">
        <v>662342</v>
      </c>
      <c r="C131" s="10">
        <f t="shared" si="3"/>
        <v>1.2313216271454988E-3</v>
      </c>
    </row>
    <row r="132" spans="1:3" x14ac:dyDescent="0.3">
      <c r="A132" s="12" t="s">
        <v>77</v>
      </c>
      <c r="B132" s="26">
        <v>859865</v>
      </c>
      <c r="C132" s="10">
        <f t="shared" si="3"/>
        <v>1.5985251892911281E-3</v>
      </c>
    </row>
    <row r="133" spans="1:3" ht="13.2" customHeight="1" x14ac:dyDescent="0.3">
      <c r="A133" s="16" t="s">
        <v>269</v>
      </c>
      <c r="B133" s="26">
        <v>9043</v>
      </c>
      <c r="C133" s="10">
        <f t="shared" si="3"/>
        <v>1.681131722626188E-5</v>
      </c>
    </row>
    <row r="134" spans="1:3" ht="18" customHeight="1" x14ac:dyDescent="0.3">
      <c r="A134" s="12" t="s">
        <v>78</v>
      </c>
      <c r="B134" s="26">
        <v>54230</v>
      </c>
      <c r="C134" s="10">
        <f t="shared" si="3"/>
        <v>1.0081585018027002E-4</v>
      </c>
    </row>
    <row r="135" spans="1:3" ht="18.600000000000001" customHeight="1" x14ac:dyDescent="0.3">
      <c r="A135" s="12" t="s">
        <v>79</v>
      </c>
      <c r="B135" s="26">
        <v>12739</v>
      </c>
      <c r="C135" s="10">
        <f t="shared" si="3"/>
        <v>2.3682336630028761E-5</v>
      </c>
    </row>
    <row r="136" spans="1:3" ht="22.2" customHeight="1" x14ac:dyDescent="0.3">
      <c r="A136" s="12" t="s">
        <v>321</v>
      </c>
      <c r="B136" s="26">
        <v>23230</v>
      </c>
      <c r="C136" s="10">
        <f t="shared" si="3"/>
        <v>4.3185546739584589E-5</v>
      </c>
    </row>
    <row r="137" spans="1:3" s="1" customFormat="1" x14ac:dyDescent="0.3">
      <c r="A137" s="12" t="s">
        <v>80</v>
      </c>
      <c r="B137" s="26">
        <v>1411007</v>
      </c>
      <c r="C137" s="10">
        <f t="shared" si="3"/>
        <v>2.623121340868749E-3</v>
      </c>
    </row>
    <row r="138" spans="1:3" s="1" customFormat="1" x14ac:dyDescent="0.3">
      <c r="A138" s="7" t="s">
        <v>322</v>
      </c>
      <c r="B138" s="22">
        <f>SUM(B139:B140)</f>
        <v>24355</v>
      </c>
      <c r="C138" s="8">
        <f t="shared" si="3"/>
        <v>4.5276969041867533E-5</v>
      </c>
    </row>
    <row r="139" spans="1:3" s="1" customFormat="1" ht="22.8" x14ac:dyDescent="0.3">
      <c r="A139" s="12" t="s">
        <v>81</v>
      </c>
      <c r="B139" s="26">
        <v>20050</v>
      </c>
      <c r="C139" s="10">
        <f t="shared" si="3"/>
        <v>3.7273793031798155E-5</v>
      </c>
    </row>
    <row r="140" spans="1:3" s="1" customFormat="1" ht="22.8" x14ac:dyDescent="0.3">
      <c r="A140" s="12" t="s">
        <v>323</v>
      </c>
      <c r="B140" s="26">
        <v>4305</v>
      </c>
      <c r="C140" s="10">
        <f t="shared" si="3"/>
        <v>8.0031760100693795E-6</v>
      </c>
    </row>
    <row r="141" spans="1:3" x14ac:dyDescent="0.3">
      <c r="A141" s="7" t="s">
        <v>82</v>
      </c>
      <c r="B141" s="22">
        <f>SUM(B142:B195)</f>
        <v>12453638.4</v>
      </c>
      <c r="C141" s="8">
        <f t="shared" si="3"/>
        <v>2.3151837417179744E-2</v>
      </c>
    </row>
    <row r="142" spans="1:3" x14ac:dyDescent="0.3">
      <c r="A142" s="12" t="s">
        <v>83</v>
      </c>
      <c r="B142" s="26">
        <v>2300</v>
      </c>
      <c r="C142" s="10">
        <f t="shared" si="3"/>
        <v>4.2757967068895637E-6</v>
      </c>
    </row>
    <row r="143" spans="1:3" x14ac:dyDescent="0.3">
      <c r="A143" s="12" t="s">
        <v>84</v>
      </c>
      <c r="B143" s="26">
        <v>222885</v>
      </c>
      <c r="C143" s="10">
        <f t="shared" si="3"/>
        <v>4.1435258652829581E-4</v>
      </c>
    </row>
    <row r="144" spans="1:3" x14ac:dyDescent="0.3">
      <c r="A144" s="12" t="s">
        <v>85</v>
      </c>
      <c r="B144" s="26">
        <v>137019</v>
      </c>
      <c r="C144" s="10">
        <f t="shared" si="3"/>
        <v>2.5472408216578308E-4</v>
      </c>
    </row>
    <row r="145" spans="1:3" x14ac:dyDescent="0.3">
      <c r="A145" s="14" t="s">
        <v>324</v>
      </c>
      <c r="B145" s="26">
        <v>1971</v>
      </c>
      <c r="C145" s="10">
        <f t="shared" si="3"/>
        <v>3.6641718735997086E-6</v>
      </c>
    </row>
    <row r="146" spans="1:3" x14ac:dyDescent="0.3">
      <c r="A146" s="12" t="s">
        <v>86</v>
      </c>
      <c r="B146" s="26">
        <v>880917</v>
      </c>
      <c r="C146" s="10">
        <f t="shared" si="3"/>
        <v>1.6376617424534929E-3</v>
      </c>
    </row>
    <row r="147" spans="1:3" x14ac:dyDescent="0.3">
      <c r="A147" s="12" t="s">
        <v>87</v>
      </c>
      <c r="B147" s="26">
        <v>11030</v>
      </c>
      <c r="C147" s="10">
        <f t="shared" si="3"/>
        <v>2.0505233772605167E-5</v>
      </c>
    </row>
    <row r="148" spans="1:3" ht="34.200000000000003" x14ac:dyDescent="0.3">
      <c r="A148" s="12" t="s">
        <v>325</v>
      </c>
      <c r="B148" s="26">
        <v>66180</v>
      </c>
      <c r="C148" s="10">
        <f t="shared" si="3"/>
        <v>1.2303140263563101E-4</v>
      </c>
    </row>
    <row r="149" spans="1:3" ht="22.8" x14ac:dyDescent="0.3">
      <c r="A149" s="12" t="s">
        <v>88</v>
      </c>
      <c r="B149" s="26">
        <v>5291568</v>
      </c>
      <c r="C149" s="10">
        <f t="shared" si="3"/>
        <v>9.8372474037748663E-3</v>
      </c>
    </row>
    <row r="150" spans="1:3" x14ac:dyDescent="0.3">
      <c r="A150" s="12" t="s">
        <v>326</v>
      </c>
      <c r="B150" s="26">
        <v>1107</v>
      </c>
      <c r="C150" s="10">
        <f t="shared" si="3"/>
        <v>2.0579595454464115E-6</v>
      </c>
    </row>
    <row r="151" spans="1:3" x14ac:dyDescent="0.3">
      <c r="A151" s="12" t="s">
        <v>89</v>
      </c>
      <c r="B151" s="26">
        <v>93924</v>
      </c>
      <c r="C151" s="10">
        <f t="shared" si="3"/>
        <v>1.7460866517299799E-4</v>
      </c>
    </row>
    <row r="152" spans="1:3" ht="22.8" x14ac:dyDescent="0.3">
      <c r="A152" s="12" t="s">
        <v>327</v>
      </c>
      <c r="B152" s="26">
        <v>886</v>
      </c>
      <c r="C152" s="10">
        <f t="shared" si="3"/>
        <v>1.6471112531757188E-6</v>
      </c>
    </row>
    <row r="153" spans="1:3" ht="22.8" x14ac:dyDescent="0.3">
      <c r="A153" s="12" t="s">
        <v>90</v>
      </c>
      <c r="B153" s="26">
        <v>2129157</v>
      </c>
      <c r="C153" s="10">
        <f t="shared" si="3"/>
        <v>3.9581923865438535E-3</v>
      </c>
    </row>
    <row r="154" spans="1:3" ht="22.8" x14ac:dyDescent="0.3">
      <c r="A154" s="12" t="s">
        <v>91</v>
      </c>
      <c r="B154" s="26">
        <v>33592</v>
      </c>
      <c r="C154" s="10">
        <f t="shared" si="3"/>
        <v>6.2448940425145318E-5</v>
      </c>
    </row>
    <row r="155" spans="1:3" x14ac:dyDescent="0.3">
      <c r="A155" s="12" t="s">
        <v>92</v>
      </c>
      <c r="B155" s="26">
        <v>2436</v>
      </c>
      <c r="C155" s="10">
        <f t="shared" si="3"/>
        <v>4.5286264252099902E-6</v>
      </c>
    </row>
    <row r="156" spans="1:3" ht="16.8" customHeight="1" x14ac:dyDescent="0.3">
      <c r="A156" s="12" t="s">
        <v>93</v>
      </c>
      <c r="B156" s="26">
        <v>3080</v>
      </c>
      <c r="C156" s="10">
        <f t="shared" si="3"/>
        <v>5.7258495031390676E-6</v>
      </c>
    </row>
    <row r="157" spans="1:3" x14ac:dyDescent="0.3">
      <c r="A157" s="15" t="s">
        <v>328</v>
      </c>
      <c r="B157" s="26">
        <v>360528</v>
      </c>
      <c r="C157" s="10">
        <f t="shared" si="3"/>
        <v>6.7023671093107849E-4</v>
      </c>
    </row>
    <row r="158" spans="1:3" x14ac:dyDescent="0.3">
      <c r="A158" s="15" t="s">
        <v>329</v>
      </c>
      <c r="B158" s="26">
        <v>32250</v>
      </c>
      <c r="C158" s="10">
        <f t="shared" si="3"/>
        <v>5.9954105998777574E-5</v>
      </c>
    </row>
    <row r="159" spans="1:3" ht="34.200000000000003" x14ac:dyDescent="0.3">
      <c r="A159" s="12" t="s">
        <v>94</v>
      </c>
      <c r="B159" s="26">
        <v>46970</v>
      </c>
      <c r="C159" s="10">
        <f t="shared" si="3"/>
        <v>8.7319204922870782E-5</v>
      </c>
    </row>
    <row r="160" spans="1:3" ht="22.8" x14ac:dyDescent="0.3">
      <c r="A160" s="12" t="s">
        <v>95</v>
      </c>
      <c r="B160" s="26">
        <v>65040</v>
      </c>
      <c r="C160" s="10">
        <f t="shared" si="3"/>
        <v>1.2091209470265096E-4</v>
      </c>
    </row>
    <row r="161" spans="1:3" ht="22.8" x14ac:dyDescent="0.3">
      <c r="A161" s="12" t="s">
        <v>95</v>
      </c>
      <c r="B161" s="26">
        <v>25745</v>
      </c>
      <c r="C161" s="10">
        <f t="shared" si="3"/>
        <v>4.7861037486466007E-5</v>
      </c>
    </row>
    <row r="162" spans="1:3" x14ac:dyDescent="0.3">
      <c r="A162" s="12" t="s">
        <v>330</v>
      </c>
      <c r="B162" s="26">
        <v>3523</v>
      </c>
      <c r="C162" s="10">
        <f t="shared" si="3"/>
        <v>6.5494051297269269E-6</v>
      </c>
    </row>
    <row r="163" spans="1:3" x14ac:dyDescent="0.3">
      <c r="A163" s="12" t="s">
        <v>96</v>
      </c>
      <c r="B163" s="26">
        <v>1007</v>
      </c>
      <c r="C163" s="10">
        <f t="shared" si="3"/>
        <v>1.8720553407990395E-6</v>
      </c>
    </row>
    <row r="164" spans="1:3" ht="22.8" x14ac:dyDescent="0.3">
      <c r="A164" s="12" t="s">
        <v>97</v>
      </c>
      <c r="B164" s="26">
        <v>1674</v>
      </c>
      <c r="C164" s="10">
        <f t="shared" si="3"/>
        <v>3.1120363857970129E-6</v>
      </c>
    </row>
    <row r="165" spans="1:3" x14ac:dyDescent="0.3">
      <c r="A165" s="12" t="s">
        <v>98</v>
      </c>
      <c r="B165" s="26">
        <v>2600</v>
      </c>
      <c r="C165" s="10">
        <f t="shared" si="3"/>
        <v>4.8335093208316808E-6</v>
      </c>
    </row>
    <row r="166" spans="1:3" ht="22.8" x14ac:dyDescent="0.3">
      <c r="A166" s="12" t="s">
        <v>99</v>
      </c>
      <c r="B166" s="26">
        <v>213273</v>
      </c>
      <c r="C166" s="10">
        <f t="shared" si="3"/>
        <v>3.9648347437759037E-4</v>
      </c>
    </row>
    <row r="167" spans="1:3" x14ac:dyDescent="0.3">
      <c r="A167" s="12" t="s">
        <v>100</v>
      </c>
      <c r="B167" s="26">
        <v>88592</v>
      </c>
      <c r="C167" s="10">
        <f t="shared" si="3"/>
        <v>1.646962529812001E-4</v>
      </c>
    </row>
    <row r="168" spans="1:3" x14ac:dyDescent="0.3">
      <c r="A168" s="12" t="s">
        <v>101</v>
      </c>
      <c r="B168" s="26">
        <v>902328</v>
      </c>
      <c r="C168" s="10">
        <f t="shared" si="3"/>
        <v>1.6774656917105419E-3</v>
      </c>
    </row>
    <row r="169" spans="1:3" x14ac:dyDescent="0.3">
      <c r="A169" s="12" t="s">
        <v>102</v>
      </c>
      <c r="B169" s="26">
        <v>330</v>
      </c>
      <c r="C169" s="10">
        <f t="shared" si="3"/>
        <v>6.1348387533632871E-7</v>
      </c>
    </row>
    <row r="170" spans="1:3" ht="22.8" x14ac:dyDescent="0.3">
      <c r="A170" s="12" t="s">
        <v>103</v>
      </c>
      <c r="B170" s="26">
        <v>218655</v>
      </c>
      <c r="C170" s="10">
        <f t="shared" si="3"/>
        <v>4.0648883867171198E-4</v>
      </c>
    </row>
    <row r="171" spans="1:3" ht="22.2" customHeight="1" x14ac:dyDescent="0.3">
      <c r="A171" s="12" t="s">
        <v>331</v>
      </c>
      <c r="B171" s="26">
        <v>9045</v>
      </c>
      <c r="C171" s="10">
        <f t="shared" si="3"/>
        <v>1.6815035310354827E-5</v>
      </c>
    </row>
    <row r="172" spans="1:3" x14ac:dyDescent="0.3">
      <c r="A172" s="12" t="s">
        <v>104</v>
      </c>
      <c r="B172" s="26">
        <v>14805</v>
      </c>
      <c r="C172" s="10">
        <f t="shared" si="3"/>
        <v>2.7523117498043475E-5</v>
      </c>
    </row>
    <row r="173" spans="1:3" ht="21" customHeight="1" x14ac:dyDescent="0.3">
      <c r="A173" s="12" t="s">
        <v>105</v>
      </c>
      <c r="B173" s="26">
        <v>72376</v>
      </c>
      <c r="C173" s="10">
        <f t="shared" si="3"/>
        <v>1.3455002715558219E-4</v>
      </c>
    </row>
    <row r="174" spans="1:3" x14ac:dyDescent="0.3">
      <c r="A174" s="12" t="s">
        <v>106</v>
      </c>
      <c r="B174" s="26">
        <v>13060</v>
      </c>
      <c r="C174" s="10">
        <f t="shared" si="3"/>
        <v>2.4279089126946826E-5</v>
      </c>
    </row>
    <row r="175" spans="1:3" ht="22.8" x14ac:dyDescent="0.3">
      <c r="A175" s="12" t="s">
        <v>107</v>
      </c>
      <c r="B175" s="26">
        <v>17</v>
      </c>
      <c r="C175" s="10">
        <f t="shared" si="3"/>
        <v>3.1603714790053297E-8</v>
      </c>
    </row>
    <row r="176" spans="1:3" x14ac:dyDescent="0.3">
      <c r="A176" s="12" t="s">
        <v>108</v>
      </c>
      <c r="B176" s="26">
        <v>810</v>
      </c>
      <c r="C176" s="10">
        <f t="shared" si="3"/>
        <v>1.5058240576437158E-6</v>
      </c>
    </row>
    <row r="177" spans="1:3" ht="26.4" customHeight="1" x14ac:dyDescent="0.3">
      <c r="A177" s="12" t="s">
        <v>109</v>
      </c>
      <c r="B177" s="26">
        <v>397526.4</v>
      </c>
      <c r="C177" s="10">
        <f t="shared" si="3"/>
        <v>7.3901829218333192E-4</v>
      </c>
    </row>
    <row r="178" spans="1:3" ht="19.8" customHeight="1" x14ac:dyDescent="0.3">
      <c r="A178" s="12" t="s">
        <v>110</v>
      </c>
      <c r="B178" s="26">
        <v>54852</v>
      </c>
      <c r="C178" s="10">
        <f t="shared" si="3"/>
        <v>1.0197217433317667E-4</v>
      </c>
    </row>
    <row r="179" spans="1:3" ht="22.8" x14ac:dyDescent="0.3">
      <c r="A179" s="12" t="s">
        <v>111</v>
      </c>
      <c r="B179" s="26">
        <v>97922</v>
      </c>
      <c r="C179" s="10">
        <f t="shared" si="3"/>
        <v>1.8204111527479993E-4</v>
      </c>
    </row>
    <row r="180" spans="1:3" ht="22.8" x14ac:dyDescent="0.3">
      <c r="A180" s="12" t="s">
        <v>112</v>
      </c>
      <c r="B180" s="26">
        <v>80019</v>
      </c>
      <c r="C180" s="10">
        <f t="shared" si="3"/>
        <v>1.4875868551678087E-4</v>
      </c>
    </row>
    <row r="181" spans="1:3" x14ac:dyDescent="0.3">
      <c r="A181" s="12" t="s">
        <v>113</v>
      </c>
      <c r="B181" s="26">
        <v>1015</v>
      </c>
      <c r="C181" s="10">
        <f t="shared" si="3"/>
        <v>1.8869276771708292E-6</v>
      </c>
    </row>
    <row r="182" spans="1:3" ht="11.4" customHeight="1" x14ac:dyDescent="0.3">
      <c r="A182" s="15" t="s">
        <v>332</v>
      </c>
      <c r="B182" s="26">
        <v>818</v>
      </c>
      <c r="C182" s="10">
        <f t="shared" si="3"/>
        <v>1.5206963940155057E-6</v>
      </c>
    </row>
    <row r="183" spans="1:3" ht="22.8" x14ac:dyDescent="0.3">
      <c r="A183" s="12" t="s">
        <v>114</v>
      </c>
      <c r="B183" s="26">
        <v>72819</v>
      </c>
      <c r="C183" s="10">
        <f t="shared" ref="C183:C234" si="4">B183*$C$9/$B$9</f>
        <v>1.3537358278217006E-4</v>
      </c>
    </row>
    <row r="184" spans="1:3" x14ac:dyDescent="0.3">
      <c r="A184" s="12" t="s">
        <v>115</v>
      </c>
      <c r="B184" s="26">
        <v>110330</v>
      </c>
      <c r="C184" s="10">
        <f t="shared" si="4"/>
        <v>2.051081089874459E-4</v>
      </c>
    </row>
    <row r="185" spans="1:3" ht="22.8" x14ac:dyDescent="0.3">
      <c r="A185" s="12" t="s">
        <v>116</v>
      </c>
      <c r="B185" s="26">
        <v>5280</v>
      </c>
      <c r="C185" s="10">
        <f t="shared" si="4"/>
        <v>9.8157420053812594E-6</v>
      </c>
    </row>
    <row r="186" spans="1:3" x14ac:dyDescent="0.3">
      <c r="A186" s="12" t="s">
        <v>117</v>
      </c>
      <c r="B186" s="26">
        <v>7050</v>
      </c>
      <c r="C186" s="10">
        <f t="shared" si="4"/>
        <v>1.310624642763975E-5</v>
      </c>
    </row>
    <row r="187" spans="1:3" ht="22.8" x14ac:dyDescent="0.3">
      <c r="A187" s="12" t="s">
        <v>118</v>
      </c>
      <c r="B187" s="26">
        <v>1115</v>
      </c>
      <c r="C187" s="10">
        <f t="shared" si="4"/>
        <v>2.0728318818182014E-6</v>
      </c>
    </row>
    <row r="188" spans="1:3" ht="27.75" customHeight="1" x14ac:dyDescent="0.3">
      <c r="A188" s="12" t="s">
        <v>333</v>
      </c>
      <c r="B188" s="26">
        <v>85</v>
      </c>
      <c r="C188" s="10">
        <f t="shared" si="4"/>
        <v>1.5801857395026648E-7</v>
      </c>
    </row>
    <row r="189" spans="1:3" ht="15" customHeight="1" x14ac:dyDescent="0.3">
      <c r="A189" s="12" t="s">
        <v>119</v>
      </c>
      <c r="B189" s="26">
        <v>270198</v>
      </c>
      <c r="C189" s="10">
        <f t="shared" si="4"/>
        <v>5.0230944287310705E-4</v>
      </c>
    </row>
    <row r="190" spans="1:3" ht="22.8" x14ac:dyDescent="0.3">
      <c r="A190" s="12" t="s">
        <v>120</v>
      </c>
      <c r="B190" s="26">
        <v>2178</v>
      </c>
      <c r="C190" s="10">
        <f t="shared" si="4"/>
        <v>4.0489935772197691E-6</v>
      </c>
    </row>
    <row r="191" spans="1:3" s="1" customFormat="1" ht="22.8" x14ac:dyDescent="0.3">
      <c r="A191" s="12" t="s">
        <v>121</v>
      </c>
      <c r="B191" s="26">
        <v>52775</v>
      </c>
      <c r="C191" s="10">
        <f t="shared" si="4"/>
        <v>9.8110944002650742E-5</v>
      </c>
    </row>
    <row r="192" spans="1:3" x14ac:dyDescent="0.3">
      <c r="A192" s="12" t="s">
        <v>122</v>
      </c>
      <c r="B192" s="26">
        <v>252841</v>
      </c>
      <c r="C192" s="10">
        <f t="shared" si="4"/>
        <v>4.7004205007246267E-4</v>
      </c>
    </row>
    <row r="193" spans="1:3" x14ac:dyDescent="0.3">
      <c r="A193" s="12" t="s">
        <v>123</v>
      </c>
      <c r="B193" s="26">
        <v>3780</v>
      </c>
      <c r="C193" s="10">
        <f t="shared" si="4"/>
        <v>7.0271789356706737E-6</v>
      </c>
    </row>
    <row r="194" spans="1:3" ht="22.8" x14ac:dyDescent="0.3">
      <c r="A194" s="12" t="s">
        <v>124</v>
      </c>
      <c r="B194" s="26">
        <v>7205</v>
      </c>
      <c r="C194" s="10">
        <f t="shared" si="4"/>
        <v>1.3394397944843176E-5</v>
      </c>
    </row>
    <row r="195" spans="1:3" ht="22.8" x14ac:dyDescent="0.3">
      <c r="A195" s="12" t="s">
        <v>125</v>
      </c>
      <c r="B195" s="26">
        <v>85150</v>
      </c>
      <c r="C195" s="10">
        <f t="shared" si="4"/>
        <v>1.5829743025723753E-4</v>
      </c>
    </row>
    <row r="196" spans="1:3" x14ac:dyDescent="0.3">
      <c r="A196" s="7" t="s">
        <v>126</v>
      </c>
      <c r="B196" s="22">
        <f>SUM(B197)</f>
        <v>341797</v>
      </c>
      <c r="C196" s="8">
        <f t="shared" si="4"/>
        <v>6.3541499435857925E-4</v>
      </c>
    </row>
    <row r="197" spans="1:3" x14ac:dyDescent="0.3">
      <c r="A197" s="12" t="s">
        <v>127</v>
      </c>
      <c r="B197" s="26">
        <v>341797</v>
      </c>
      <c r="C197" s="10">
        <f t="shared" si="4"/>
        <v>6.3541499435857925E-4</v>
      </c>
    </row>
    <row r="198" spans="1:3" x14ac:dyDescent="0.3">
      <c r="A198" s="7" t="s">
        <v>128</v>
      </c>
      <c r="B198" s="22">
        <f>B199+B207+B213+B238+B251+B249+B260</f>
        <v>17007708.559999995</v>
      </c>
      <c r="C198" s="8">
        <f t="shared" si="4"/>
        <v>3.1618045327211054E-2</v>
      </c>
    </row>
    <row r="199" spans="1:3" x14ac:dyDescent="0.3">
      <c r="A199" s="7" t="s">
        <v>129</v>
      </c>
      <c r="B199" s="22">
        <f>SUM(B200:B206)</f>
        <v>199116</v>
      </c>
      <c r="C199" s="8">
        <f t="shared" si="4"/>
        <v>3.7016501612566189E-4</v>
      </c>
    </row>
    <row r="200" spans="1:3" x14ac:dyDescent="0.3">
      <c r="A200" s="12" t="s">
        <v>130</v>
      </c>
      <c r="B200" s="26">
        <v>13080</v>
      </c>
      <c r="C200" s="10">
        <f t="shared" si="4"/>
        <v>2.43162699678763E-5</v>
      </c>
    </row>
    <row r="201" spans="1:3" s="1" customFormat="1" ht="34.200000000000003" x14ac:dyDescent="0.3">
      <c r="A201" s="12" t="s">
        <v>334</v>
      </c>
      <c r="B201" s="26">
        <v>19617</v>
      </c>
      <c r="C201" s="10">
        <f t="shared" si="4"/>
        <v>3.6468827825675031E-5</v>
      </c>
    </row>
    <row r="202" spans="1:3" s="1" customFormat="1" ht="22.8" x14ac:dyDescent="0.3">
      <c r="A202" s="12" t="s">
        <v>131</v>
      </c>
      <c r="B202" s="26">
        <v>11000</v>
      </c>
      <c r="C202" s="10">
        <f t="shared" si="4"/>
        <v>2.0449462511210957E-5</v>
      </c>
    </row>
    <row r="203" spans="1:3" ht="22.8" x14ac:dyDescent="0.3">
      <c r="A203" s="12" t="s">
        <v>132</v>
      </c>
      <c r="B203" s="26">
        <v>88500</v>
      </c>
      <c r="C203" s="10">
        <f t="shared" si="4"/>
        <v>1.6452522111292452E-4</v>
      </c>
    </row>
    <row r="204" spans="1:3" s="1" customFormat="1" ht="35.4" customHeight="1" x14ac:dyDescent="0.3">
      <c r="A204" s="12" t="s">
        <v>335</v>
      </c>
      <c r="B204" s="26">
        <v>1971</v>
      </c>
      <c r="C204" s="10">
        <f t="shared" si="4"/>
        <v>3.6641718735997086E-6</v>
      </c>
    </row>
    <row r="205" spans="1:3" ht="29.25" customHeight="1" x14ac:dyDescent="0.3">
      <c r="A205" s="12" t="s">
        <v>133</v>
      </c>
      <c r="B205" s="26">
        <v>7086</v>
      </c>
      <c r="C205" s="10">
        <f t="shared" si="4"/>
        <v>1.3173171941312803E-5</v>
      </c>
    </row>
    <row r="206" spans="1:3" x14ac:dyDescent="0.3">
      <c r="A206" s="12" t="s">
        <v>336</v>
      </c>
      <c r="B206" s="26">
        <v>57862</v>
      </c>
      <c r="C206" s="10">
        <f t="shared" si="4"/>
        <v>1.0756789089306258E-4</v>
      </c>
    </row>
    <row r="207" spans="1:3" x14ac:dyDescent="0.3">
      <c r="A207" s="7" t="s">
        <v>134</v>
      </c>
      <c r="B207" s="22">
        <f>SUM(B208:B212)</f>
        <v>8345794</v>
      </c>
      <c r="C207" s="8">
        <f t="shared" si="4"/>
        <v>1.5515181957208121E-2</v>
      </c>
    </row>
    <row r="208" spans="1:3" x14ac:dyDescent="0.3">
      <c r="A208" s="12" t="s">
        <v>135</v>
      </c>
      <c r="B208" s="26">
        <v>192240</v>
      </c>
      <c r="C208" s="10">
        <f t="shared" si="4"/>
        <v>3.5738224301410857E-4</v>
      </c>
    </row>
    <row r="209" spans="1:3" s="1" customFormat="1" x14ac:dyDescent="0.3">
      <c r="A209" s="12" t="s">
        <v>136</v>
      </c>
      <c r="B209" s="26">
        <v>355</v>
      </c>
      <c r="C209" s="10">
        <f t="shared" si="4"/>
        <v>6.5995992649817177E-7</v>
      </c>
    </row>
    <row r="210" spans="1:3" ht="22.8" x14ac:dyDescent="0.3">
      <c r="A210" s="12" t="s">
        <v>337</v>
      </c>
      <c r="B210" s="26">
        <v>2864000</v>
      </c>
      <c r="C210" s="10">
        <f t="shared" si="4"/>
        <v>5.3242964211007437E-3</v>
      </c>
    </row>
    <row r="211" spans="1:3" ht="22.8" x14ac:dyDescent="0.3">
      <c r="A211" s="12" t="s">
        <v>137</v>
      </c>
      <c r="B211" s="26">
        <v>5287332</v>
      </c>
      <c r="C211" s="10">
        <f t="shared" si="4"/>
        <v>9.829372501666005E-3</v>
      </c>
    </row>
    <row r="212" spans="1:3" x14ac:dyDescent="0.3">
      <c r="A212" s="12" t="s">
        <v>138</v>
      </c>
      <c r="B212" s="26">
        <v>1867</v>
      </c>
      <c r="C212" s="10">
        <f t="shared" si="4"/>
        <v>3.4708315007664414E-6</v>
      </c>
    </row>
    <row r="213" spans="1:3" x14ac:dyDescent="0.3">
      <c r="A213" s="7" t="s">
        <v>139</v>
      </c>
      <c r="B213" s="22">
        <f>SUM(B214:B237)</f>
        <v>50063538.829999998</v>
      </c>
      <c r="C213" s="8">
        <f t="shared" si="4"/>
        <v>9.3070223680239914E-2</v>
      </c>
    </row>
    <row r="214" spans="1:3" x14ac:dyDescent="0.3">
      <c r="A214" s="12" t="s">
        <v>140</v>
      </c>
      <c r="B214" s="26">
        <v>13908</v>
      </c>
      <c r="C214" s="10">
        <f t="shared" si="4"/>
        <v>2.5855556782356544E-5</v>
      </c>
    </row>
    <row r="215" spans="1:3" x14ac:dyDescent="0.3">
      <c r="A215" s="12" t="s">
        <v>141</v>
      </c>
      <c r="B215" s="26">
        <v>675448</v>
      </c>
      <c r="C215" s="10">
        <f t="shared" si="4"/>
        <v>1.2556862322065834E-3</v>
      </c>
    </row>
    <row r="216" spans="1:3" x14ac:dyDescent="0.3">
      <c r="A216" s="12" t="s">
        <v>142</v>
      </c>
      <c r="B216" s="26">
        <v>41461</v>
      </c>
      <c r="C216" s="10">
        <f t="shared" si="4"/>
        <v>7.7077742288847041E-5</v>
      </c>
    </row>
    <row r="217" spans="1:3" s="1" customFormat="1" x14ac:dyDescent="0.3">
      <c r="A217" s="12" t="s">
        <v>143</v>
      </c>
      <c r="B217" s="26">
        <v>9883.43</v>
      </c>
      <c r="C217" s="10">
        <f t="shared" si="4"/>
        <v>1.8373711933379791E-5</v>
      </c>
    </row>
    <row r="218" spans="1:3" ht="22.8" x14ac:dyDescent="0.3">
      <c r="A218" s="12" t="s">
        <v>144</v>
      </c>
      <c r="B218" s="26">
        <v>5182796.54</v>
      </c>
      <c r="C218" s="10">
        <f t="shared" si="4"/>
        <v>9.635036686178532E-3</v>
      </c>
    </row>
    <row r="219" spans="1:3" ht="16.2" customHeight="1" x14ac:dyDescent="0.3">
      <c r="A219" s="12" t="s">
        <v>145</v>
      </c>
      <c r="B219" s="26">
        <v>70627</v>
      </c>
      <c r="C219" s="10">
        <f t="shared" si="4"/>
        <v>1.3129856261629965E-4</v>
      </c>
    </row>
    <row r="220" spans="1:3" x14ac:dyDescent="0.3">
      <c r="A220" s="12" t="s">
        <v>146</v>
      </c>
      <c r="B220" s="24">
        <v>2821844</v>
      </c>
      <c r="C220" s="10">
        <f t="shared" si="4"/>
        <v>5.2459266445895976E-3</v>
      </c>
    </row>
    <row r="221" spans="1:3" x14ac:dyDescent="0.3">
      <c r="A221" s="12" t="s">
        <v>147</v>
      </c>
      <c r="B221" s="26">
        <v>1725346.79</v>
      </c>
      <c r="C221" s="10">
        <f t="shared" si="4"/>
        <v>3.2074922273584694E-3</v>
      </c>
    </row>
    <row r="222" spans="1:3" ht="22.8" x14ac:dyDescent="0.3">
      <c r="A222" s="12" t="s">
        <v>148</v>
      </c>
      <c r="B222" s="26">
        <v>542705</v>
      </c>
      <c r="C222" s="10">
        <f t="shared" si="4"/>
        <v>1.0089114138315219E-3</v>
      </c>
    </row>
    <row r="223" spans="1:3" ht="22.8" x14ac:dyDescent="0.3">
      <c r="A223" s="12" t="s">
        <v>149</v>
      </c>
      <c r="B223" s="26">
        <v>27103146.5</v>
      </c>
      <c r="C223" s="10">
        <f t="shared" si="4"/>
        <v>5.0385888935237128E-2</v>
      </c>
    </row>
    <row r="224" spans="1:3" ht="22.8" x14ac:dyDescent="0.3">
      <c r="A224" s="12" t="s">
        <v>149</v>
      </c>
      <c r="B224" s="26">
        <v>10498.57</v>
      </c>
      <c r="C224" s="10">
        <f t="shared" si="4"/>
        <v>1.9517283057847638E-5</v>
      </c>
    </row>
    <row r="225" spans="1:3" s="1" customFormat="1" x14ac:dyDescent="0.3">
      <c r="A225" s="12" t="s">
        <v>150</v>
      </c>
      <c r="B225" s="26">
        <v>2760</v>
      </c>
      <c r="C225" s="10">
        <f t="shared" si="4"/>
        <v>5.1309560482674764E-6</v>
      </c>
    </row>
    <row r="226" spans="1:3" x14ac:dyDescent="0.3">
      <c r="A226" s="12" t="s">
        <v>151</v>
      </c>
      <c r="B226" s="26">
        <v>67985</v>
      </c>
      <c r="C226" s="10">
        <f t="shared" si="4"/>
        <v>1.2638697352951607E-4</v>
      </c>
    </row>
    <row r="227" spans="1:3" x14ac:dyDescent="0.3">
      <c r="A227" s="12" t="s">
        <v>338</v>
      </c>
      <c r="B227" s="26">
        <v>845</v>
      </c>
      <c r="C227" s="10">
        <f t="shared" si="4"/>
        <v>1.5708905292702962E-6</v>
      </c>
    </row>
    <row r="228" spans="1:3" x14ac:dyDescent="0.3">
      <c r="A228" s="12" t="s">
        <v>152</v>
      </c>
      <c r="B228" s="26">
        <v>127120</v>
      </c>
      <c r="C228" s="10">
        <f t="shared" si="4"/>
        <v>2.3632142494773971E-4</v>
      </c>
    </row>
    <row r="229" spans="1:3" x14ac:dyDescent="0.3">
      <c r="A229" s="12" t="s">
        <v>153</v>
      </c>
      <c r="B229" s="26">
        <v>245345</v>
      </c>
      <c r="C229" s="10">
        <f t="shared" si="4"/>
        <v>4.5610667089209563E-4</v>
      </c>
    </row>
    <row r="230" spans="1:3" x14ac:dyDescent="0.3">
      <c r="A230" s="12" t="s">
        <v>339</v>
      </c>
      <c r="B230" s="26">
        <v>1210151</v>
      </c>
      <c r="C230" s="10">
        <f t="shared" si="4"/>
        <v>2.2497215915822225E-3</v>
      </c>
    </row>
    <row r="231" spans="1:3" ht="11.4" customHeight="1" x14ac:dyDescent="0.3">
      <c r="A231" s="12" t="s">
        <v>154</v>
      </c>
      <c r="B231" s="26">
        <v>9956019</v>
      </c>
      <c r="C231" s="10">
        <f t="shared" si="4"/>
        <v>1.8508657936491271E-2</v>
      </c>
    </row>
    <row r="232" spans="1:3" x14ac:dyDescent="0.3">
      <c r="A232" s="12" t="s">
        <v>155</v>
      </c>
      <c r="B232" s="26">
        <v>301495</v>
      </c>
      <c r="C232" s="10">
        <f t="shared" si="4"/>
        <v>5.6049188180159516E-4</v>
      </c>
    </row>
    <row r="233" spans="1:3" ht="22.8" x14ac:dyDescent="0.3">
      <c r="A233" s="12" t="s">
        <v>156</v>
      </c>
      <c r="B233" s="26">
        <v>1692</v>
      </c>
      <c r="C233" s="10">
        <f t="shared" si="4"/>
        <v>3.1454991426335398E-6</v>
      </c>
    </row>
    <row r="234" spans="1:3" ht="22.8" x14ac:dyDescent="0.3">
      <c r="A234" s="12" t="s">
        <v>157</v>
      </c>
      <c r="B234" s="26">
        <v>43804</v>
      </c>
      <c r="C234" s="10">
        <f t="shared" si="4"/>
        <v>8.1433477803734977E-5</v>
      </c>
    </row>
    <row r="235" spans="1:3" x14ac:dyDescent="0.3">
      <c r="A235" s="12" t="s">
        <v>340</v>
      </c>
      <c r="B235" s="26">
        <v>188</v>
      </c>
      <c r="C235" s="10">
        <f t="shared" ref="C235:C293" si="5">B235*$C$9/$B$9</f>
        <v>3.4949990473705998E-7</v>
      </c>
    </row>
    <row r="236" spans="1:3" ht="17.399999999999999" customHeight="1" x14ac:dyDescent="0.3">
      <c r="A236" s="12" t="s">
        <v>270</v>
      </c>
      <c r="B236" s="24">
        <v>-79812</v>
      </c>
      <c r="C236" s="10">
        <f t="shared" si="5"/>
        <v>-1.483738638131608E-4</v>
      </c>
    </row>
    <row r="237" spans="1:3" x14ac:dyDescent="0.3">
      <c r="A237" s="12" t="s">
        <v>271</v>
      </c>
      <c r="B237" s="26">
        <v>-11718</v>
      </c>
      <c r="C237" s="10">
        <f t="shared" si="5"/>
        <v>-2.1784254700579089E-5</v>
      </c>
    </row>
    <row r="238" spans="1:3" x14ac:dyDescent="0.3">
      <c r="A238" s="7" t="s">
        <v>341</v>
      </c>
      <c r="B238" s="22">
        <f>SUM(B239:B248)</f>
        <v>1395283.73</v>
      </c>
      <c r="C238" s="8">
        <f t="shared" si="5"/>
        <v>2.5938911208306902E-3</v>
      </c>
    </row>
    <row r="239" spans="1:3" x14ac:dyDescent="0.3">
      <c r="A239" s="12" t="s">
        <v>342</v>
      </c>
      <c r="B239" s="26">
        <v>873306</v>
      </c>
      <c r="C239" s="10">
        <f t="shared" si="5"/>
        <v>1.6235125734377813E-3</v>
      </c>
    </row>
    <row r="240" spans="1:3" ht="22.8" x14ac:dyDescent="0.3">
      <c r="A240" s="12" t="s">
        <v>158</v>
      </c>
      <c r="B240" s="26">
        <v>8585</v>
      </c>
      <c r="C240" s="10">
        <f t="shared" si="5"/>
        <v>1.5959875968976914E-5</v>
      </c>
    </row>
    <row r="241" spans="1:3" x14ac:dyDescent="0.3">
      <c r="A241" s="12" t="s">
        <v>159</v>
      </c>
      <c r="B241" s="26">
        <v>24671.07</v>
      </c>
      <c r="C241" s="10">
        <f t="shared" si="5"/>
        <v>4.5864556461496483E-5</v>
      </c>
    </row>
    <row r="242" spans="1:3" x14ac:dyDescent="0.3">
      <c r="A242" s="12" t="s">
        <v>343</v>
      </c>
      <c r="B242" s="26">
        <v>84.66</v>
      </c>
      <c r="C242" s="10">
        <f t="shared" si="5"/>
        <v>1.5738649965446542E-7</v>
      </c>
    </row>
    <row r="243" spans="1:3" ht="22.8" x14ac:dyDescent="0.3">
      <c r="A243" s="12" t="s">
        <v>160</v>
      </c>
      <c r="B243" s="26">
        <v>3710</v>
      </c>
      <c r="C243" s="10">
        <f t="shared" si="5"/>
        <v>6.8970459924175137E-6</v>
      </c>
    </row>
    <row r="244" spans="1:3" ht="37.799999999999997" customHeight="1" x14ac:dyDescent="0.3">
      <c r="A244" s="12" t="s">
        <v>161</v>
      </c>
      <c r="B244" s="26">
        <v>128432</v>
      </c>
      <c r="C244" s="10">
        <f t="shared" si="5"/>
        <v>2.3876048811271322E-4</v>
      </c>
    </row>
    <row r="245" spans="1:3" ht="25.2" customHeight="1" x14ac:dyDescent="0.3">
      <c r="A245" s="12" t="s">
        <v>162</v>
      </c>
      <c r="B245" s="26">
        <v>20020</v>
      </c>
      <c r="C245" s="10">
        <f t="shared" si="5"/>
        <v>3.7218021770403942E-5</v>
      </c>
    </row>
    <row r="246" spans="1:3" x14ac:dyDescent="0.3">
      <c r="A246" s="12" t="s">
        <v>163</v>
      </c>
      <c r="B246" s="26">
        <v>7084</v>
      </c>
      <c r="C246" s="10">
        <f t="shared" si="5"/>
        <v>1.3169453857219856E-5</v>
      </c>
    </row>
    <row r="247" spans="1:3" ht="34.200000000000003" x14ac:dyDescent="0.3">
      <c r="A247" s="12" t="s">
        <v>164</v>
      </c>
      <c r="B247" s="26">
        <v>44131</v>
      </c>
      <c r="C247" s="10">
        <f t="shared" si="5"/>
        <v>8.204138455293188E-5</v>
      </c>
    </row>
    <row r="248" spans="1:3" s="1" customFormat="1" ht="22.8" x14ac:dyDescent="0.3">
      <c r="A248" s="12" t="s">
        <v>165</v>
      </c>
      <c r="B248" s="26">
        <v>285260</v>
      </c>
      <c r="C248" s="10">
        <f t="shared" si="5"/>
        <v>5.3031033417709429E-4</v>
      </c>
    </row>
    <row r="249" spans="1:3" x14ac:dyDescent="0.3">
      <c r="A249" s="7" t="s">
        <v>166</v>
      </c>
      <c r="B249" s="22">
        <f>SUM(B250)</f>
        <v>-45643492</v>
      </c>
      <c r="C249" s="8">
        <f t="shared" si="5"/>
        <v>-8.4853170775887013E-2</v>
      </c>
    </row>
    <row r="250" spans="1:3" ht="21" customHeight="1" x14ac:dyDescent="0.3">
      <c r="A250" s="9" t="s">
        <v>344</v>
      </c>
      <c r="B250" s="24">
        <v>-45643492</v>
      </c>
      <c r="C250" s="10">
        <f t="shared" si="5"/>
        <v>-8.4853170775887013E-2</v>
      </c>
    </row>
    <row r="251" spans="1:3" s="1" customFormat="1" x14ac:dyDescent="0.3">
      <c r="A251" s="7" t="s">
        <v>128</v>
      </c>
      <c r="B251" s="22">
        <f t="shared" ref="B251" si="6">SUM(B252:B259)</f>
        <v>2554687</v>
      </c>
      <c r="C251" s="8">
        <f t="shared" si="5"/>
        <v>4.7492705485798169E-3</v>
      </c>
    </row>
    <row r="252" spans="1:3" x14ac:dyDescent="0.3">
      <c r="A252" s="12" t="s">
        <v>167</v>
      </c>
      <c r="B252" s="26">
        <v>1853951</v>
      </c>
      <c r="C252" s="10">
        <f t="shared" si="5"/>
        <v>3.4465728611020058E-3</v>
      </c>
    </row>
    <row r="253" spans="1:3" ht="34.200000000000003" x14ac:dyDescent="0.3">
      <c r="A253" s="12" t="s">
        <v>168</v>
      </c>
      <c r="B253" s="26">
        <v>5533</v>
      </c>
      <c r="C253" s="10">
        <f t="shared" si="5"/>
        <v>1.028607964313911E-5</v>
      </c>
    </row>
    <row r="254" spans="1:3" ht="22.8" x14ac:dyDescent="0.3">
      <c r="A254" s="12" t="s">
        <v>169</v>
      </c>
      <c r="B254" s="26">
        <v>7054</v>
      </c>
      <c r="C254" s="10">
        <f t="shared" si="5"/>
        <v>1.3113682595825644E-5</v>
      </c>
    </row>
    <row r="255" spans="1:3" ht="22.8" x14ac:dyDescent="0.3">
      <c r="A255" s="12" t="s">
        <v>170</v>
      </c>
      <c r="B255" s="26">
        <v>258977</v>
      </c>
      <c r="C255" s="10">
        <f t="shared" si="5"/>
        <v>4.8144913206962542E-4</v>
      </c>
    </row>
    <row r="256" spans="1:3" ht="22.8" x14ac:dyDescent="0.3">
      <c r="A256" s="12" t="s">
        <v>171</v>
      </c>
      <c r="B256" s="26">
        <v>1351</v>
      </c>
      <c r="C256" s="10">
        <f t="shared" si="5"/>
        <v>2.5115658047860003E-6</v>
      </c>
    </row>
    <row r="257" spans="1:3" s="1" customFormat="1" ht="34.200000000000003" x14ac:dyDescent="0.3">
      <c r="A257" s="12" t="s">
        <v>172</v>
      </c>
      <c r="B257" s="26">
        <v>69377</v>
      </c>
      <c r="C257" s="10">
        <f t="shared" si="5"/>
        <v>1.289747600582075E-4</v>
      </c>
    </row>
    <row r="258" spans="1:3" s="1" customFormat="1" ht="34.200000000000003" x14ac:dyDescent="0.3">
      <c r="A258" s="12" t="s">
        <v>173</v>
      </c>
      <c r="B258" s="26">
        <v>325708</v>
      </c>
      <c r="C258" s="10">
        <f t="shared" si="5"/>
        <v>6.0550486687286351E-4</v>
      </c>
    </row>
    <row r="259" spans="1:3" x14ac:dyDescent="0.3">
      <c r="A259" s="12" t="s">
        <v>174</v>
      </c>
      <c r="B259" s="26">
        <v>32736</v>
      </c>
      <c r="C259" s="10">
        <f t="shared" si="5"/>
        <v>6.0857600433363806E-5</v>
      </c>
    </row>
    <row r="260" spans="1:3" x14ac:dyDescent="0.3">
      <c r="A260" s="7" t="s">
        <v>175</v>
      </c>
      <c r="B260" s="22">
        <f>SUM(B261)</f>
        <v>92781</v>
      </c>
      <c r="C260" s="8">
        <f t="shared" si="5"/>
        <v>1.7248378011387852E-4</v>
      </c>
    </row>
    <row r="261" spans="1:3" x14ac:dyDescent="0.3">
      <c r="A261" s="12" t="s">
        <v>345</v>
      </c>
      <c r="B261" s="26">
        <v>92781</v>
      </c>
      <c r="C261" s="10">
        <f t="shared" si="5"/>
        <v>1.7248378011387852E-4</v>
      </c>
    </row>
    <row r="262" spans="1:3" s="1" customFormat="1" x14ac:dyDescent="0.3">
      <c r="A262" s="7" t="s">
        <v>176</v>
      </c>
      <c r="B262" s="22">
        <f>SUM(B263:B265)</f>
        <v>31864088.77</v>
      </c>
      <c r="C262" s="8">
        <f t="shared" si="5"/>
        <v>5.9236680796001182E-2</v>
      </c>
    </row>
    <row r="263" spans="1:3" x14ac:dyDescent="0.3">
      <c r="A263" s="12" t="s">
        <v>177</v>
      </c>
      <c r="B263" s="24">
        <v>26929073</v>
      </c>
      <c r="C263" s="10">
        <f t="shared" si="5"/>
        <v>5.0062278979560289E-2</v>
      </c>
    </row>
    <row r="264" spans="1:3" ht="21.75" customHeight="1" x14ac:dyDescent="0.3">
      <c r="A264" s="12" t="s">
        <v>178</v>
      </c>
      <c r="B264" s="26">
        <v>4987738.22</v>
      </c>
      <c r="C264" s="10">
        <f t="shared" si="5"/>
        <v>9.2724150677840067E-3</v>
      </c>
    </row>
    <row r="265" spans="1:3" x14ac:dyDescent="0.3">
      <c r="A265" s="12" t="s">
        <v>180</v>
      </c>
      <c r="B265" s="26">
        <v>-52722.45</v>
      </c>
      <c r="C265" s="10">
        <f t="shared" si="5"/>
        <v>-9.8013251343108556E-5</v>
      </c>
    </row>
    <row r="266" spans="1:3" s="1" customFormat="1" x14ac:dyDescent="0.3">
      <c r="A266" s="7" t="s">
        <v>181</v>
      </c>
      <c r="B266" s="22">
        <f>SUM(B267)</f>
        <v>287687173.20000005</v>
      </c>
      <c r="C266" s="8">
        <f t="shared" si="5"/>
        <v>0.53482255120996858</v>
      </c>
    </row>
    <row r="267" spans="1:3" x14ac:dyDescent="0.3">
      <c r="A267" s="7" t="s">
        <v>182</v>
      </c>
      <c r="B267" s="22">
        <f>+B268+B274</f>
        <v>287687173.20000005</v>
      </c>
      <c r="C267" s="8">
        <f t="shared" si="5"/>
        <v>0.53482255120996858</v>
      </c>
    </row>
    <row r="268" spans="1:3" s="1" customFormat="1" x14ac:dyDescent="0.3">
      <c r="A268" s="7" t="s">
        <v>184</v>
      </c>
      <c r="B268" s="22">
        <f>SUM(B269:B273)</f>
        <v>287658908.20000005</v>
      </c>
      <c r="C268" s="8">
        <f t="shared" si="5"/>
        <v>0.53477000538652497</v>
      </c>
    </row>
    <row r="269" spans="1:3" ht="22.8" x14ac:dyDescent="0.3">
      <c r="A269" s="12" t="s">
        <v>185</v>
      </c>
      <c r="B269" s="26">
        <v>4619526.4400000004</v>
      </c>
      <c r="C269" s="10">
        <f t="shared" si="5"/>
        <v>8.587893886757075E-3</v>
      </c>
    </row>
    <row r="270" spans="1:3" s="1" customFormat="1" ht="22.8" x14ac:dyDescent="0.3">
      <c r="A270" s="12" t="s">
        <v>186</v>
      </c>
      <c r="B270" s="26">
        <v>1204627</v>
      </c>
      <c r="C270" s="10">
        <f t="shared" si="5"/>
        <v>2.2394522433175018E-3</v>
      </c>
    </row>
    <row r="271" spans="1:3" x14ac:dyDescent="0.3">
      <c r="A271" s="12" t="s">
        <v>179</v>
      </c>
      <c r="B271" s="24">
        <v>151437</v>
      </c>
      <c r="C271" s="10">
        <f t="shared" si="5"/>
        <v>2.8152775039184122E-4</v>
      </c>
    </row>
    <row r="272" spans="1:3" x14ac:dyDescent="0.3">
      <c r="A272" s="12" t="s">
        <v>346</v>
      </c>
      <c r="B272" s="24">
        <v>273361870.29000002</v>
      </c>
      <c r="C272" s="10">
        <f t="shared" si="5"/>
        <v>0.50819121077180618</v>
      </c>
    </row>
    <row r="273" spans="1:3" s="1" customFormat="1" x14ac:dyDescent="0.3">
      <c r="A273" s="12" t="s">
        <v>347</v>
      </c>
      <c r="B273" s="24">
        <v>8321447.4699999997</v>
      </c>
      <c r="C273" s="10">
        <f t="shared" si="5"/>
        <v>1.5469920734252388E-2</v>
      </c>
    </row>
    <row r="274" spans="1:3" s="1" customFormat="1" x14ac:dyDescent="0.3">
      <c r="A274" s="7" t="s">
        <v>348</v>
      </c>
      <c r="B274" s="22">
        <f>SUM(B275)</f>
        <v>28265</v>
      </c>
      <c r="C274" s="8">
        <f t="shared" si="5"/>
        <v>5.2545823443579788E-5</v>
      </c>
    </row>
    <row r="275" spans="1:3" s="1" customFormat="1" x14ac:dyDescent="0.3">
      <c r="A275" s="12" t="s">
        <v>349</v>
      </c>
      <c r="B275" s="26">
        <v>28265</v>
      </c>
      <c r="C275" s="10">
        <f t="shared" si="5"/>
        <v>5.2545823443579788E-5</v>
      </c>
    </row>
    <row r="276" spans="1:3" s="1" customFormat="1" x14ac:dyDescent="0.3">
      <c r="A276" s="7" t="s">
        <v>183</v>
      </c>
      <c r="B276" s="22">
        <f>B277+B281+B283+B287+B289+B285</f>
        <v>219239623.59999999</v>
      </c>
      <c r="C276" s="8">
        <f t="shared" si="5"/>
        <v>0.40757567852547283</v>
      </c>
    </row>
    <row r="277" spans="1:3" s="1" customFormat="1" x14ac:dyDescent="0.3">
      <c r="A277" s="7" t="s">
        <v>187</v>
      </c>
      <c r="B277" s="22">
        <f>SUM(B278:B280)</f>
        <v>770387.19</v>
      </c>
      <c r="C277" s="8">
        <f t="shared" si="5"/>
        <v>1.432182178274741E-3</v>
      </c>
    </row>
    <row r="278" spans="1:3" ht="22.8" x14ac:dyDescent="0.3">
      <c r="A278" s="12" t="s">
        <v>350</v>
      </c>
      <c r="B278" s="26">
        <v>250100.36</v>
      </c>
      <c r="C278" s="10">
        <f t="shared" si="5"/>
        <v>4.6494708507821493E-4</v>
      </c>
    </row>
    <row r="279" spans="1:3" ht="22.8" x14ac:dyDescent="0.3">
      <c r="A279" s="12" t="s">
        <v>351</v>
      </c>
      <c r="B279" s="26">
        <v>219982</v>
      </c>
      <c r="C279" s="10">
        <f t="shared" si="5"/>
        <v>4.0895578746738261E-4</v>
      </c>
    </row>
    <row r="280" spans="1:3" s="1" customFormat="1" ht="22.8" x14ac:dyDescent="0.3">
      <c r="A280" s="12" t="s">
        <v>188</v>
      </c>
      <c r="B280" s="26">
        <v>300304.83</v>
      </c>
      <c r="C280" s="10">
        <f t="shared" si="5"/>
        <v>5.5827930572914357E-4</v>
      </c>
    </row>
    <row r="281" spans="1:3" ht="27" customHeight="1" x14ac:dyDescent="0.3">
      <c r="A281" s="7" t="s">
        <v>189</v>
      </c>
      <c r="B281" s="22">
        <f>SUM(B282:B282)</f>
        <v>3347428.62</v>
      </c>
      <c r="C281" s="8">
        <f t="shared" si="5"/>
        <v>6.2230105521495112E-3</v>
      </c>
    </row>
    <row r="282" spans="1:3" x14ac:dyDescent="0.3">
      <c r="A282" s="12" t="s">
        <v>190</v>
      </c>
      <c r="B282" s="26">
        <v>3347428.62</v>
      </c>
      <c r="C282" s="10">
        <f t="shared" si="5"/>
        <v>6.2230105521495112E-3</v>
      </c>
    </row>
    <row r="283" spans="1:3" s="1" customFormat="1" x14ac:dyDescent="0.3">
      <c r="A283" s="7" t="s">
        <v>191</v>
      </c>
      <c r="B283" s="22">
        <f>SUM(B284)</f>
        <v>54832.87</v>
      </c>
      <c r="C283" s="8">
        <f t="shared" si="5"/>
        <v>1.0193661085882763E-4</v>
      </c>
    </row>
    <row r="284" spans="1:3" s="1" customFormat="1" x14ac:dyDescent="0.3">
      <c r="A284" s="12" t="s">
        <v>352</v>
      </c>
      <c r="B284" s="26">
        <v>54832.87</v>
      </c>
      <c r="C284" s="10">
        <f t="shared" si="5"/>
        <v>1.0193661085882763E-4</v>
      </c>
    </row>
    <row r="285" spans="1:3" x14ac:dyDescent="0.3">
      <c r="A285" s="7" t="s">
        <v>353</v>
      </c>
      <c r="B285" s="22">
        <f>SUM(B286)</f>
        <v>205413.92</v>
      </c>
      <c r="C285" s="8">
        <f t="shared" si="5"/>
        <v>3.818731142109897E-4</v>
      </c>
    </row>
    <row r="286" spans="1:3" ht="22.8" x14ac:dyDescent="0.3">
      <c r="A286" s="15" t="s">
        <v>354</v>
      </c>
      <c r="B286" s="26">
        <v>205413.92</v>
      </c>
      <c r="C286" s="10">
        <f t="shared" si="5"/>
        <v>3.818731142109897E-4</v>
      </c>
    </row>
    <row r="287" spans="1:3" x14ac:dyDescent="0.3">
      <c r="A287" s="7" t="s">
        <v>355</v>
      </c>
      <c r="B287" s="22">
        <f>SUM(B288)</f>
        <v>520</v>
      </c>
      <c r="C287" s="8">
        <f t="shared" si="5"/>
        <v>9.6670186416633607E-7</v>
      </c>
    </row>
    <row r="288" spans="1:3" x14ac:dyDescent="0.3">
      <c r="A288" s="12" t="s">
        <v>192</v>
      </c>
      <c r="B288" s="26">
        <v>520</v>
      </c>
      <c r="C288" s="10">
        <f t="shared" si="5"/>
        <v>9.6670186416633607E-7</v>
      </c>
    </row>
    <row r="289" spans="1:3" x14ac:dyDescent="0.3">
      <c r="A289" s="7" t="s">
        <v>191</v>
      </c>
      <c r="B289" s="22">
        <f>SUM(B290:B306)</f>
        <v>214861041</v>
      </c>
      <c r="C289" s="8">
        <f t="shared" si="5"/>
        <v>0.39943570936811457</v>
      </c>
    </row>
    <row r="290" spans="1:3" x14ac:dyDescent="0.3">
      <c r="A290" s="12" t="s">
        <v>356</v>
      </c>
      <c r="B290" s="26">
        <v>328144.48</v>
      </c>
      <c r="C290" s="10">
        <f t="shared" si="5"/>
        <v>6.1003438563825578E-4</v>
      </c>
    </row>
    <row r="291" spans="1:3" s="1" customFormat="1" x14ac:dyDescent="0.3">
      <c r="A291" s="12" t="s">
        <v>193</v>
      </c>
      <c r="B291" s="26">
        <v>1278538.1200000001</v>
      </c>
      <c r="C291" s="10">
        <f t="shared" si="5"/>
        <v>2.3768561230994669E-3</v>
      </c>
    </row>
    <row r="292" spans="1:3" x14ac:dyDescent="0.3">
      <c r="A292" s="12" t="s">
        <v>194</v>
      </c>
      <c r="B292" s="26">
        <v>170620.98</v>
      </c>
      <c r="C292" s="10">
        <f t="shared" si="5"/>
        <v>3.1719157583055222E-4</v>
      </c>
    </row>
    <row r="293" spans="1:3" s="1" customFormat="1" x14ac:dyDescent="0.3">
      <c r="A293" s="12" t="s">
        <v>195</v>
      </c>
      <c r="B293" s="26">
        <v>2398360.5099999998</v>
      </c>
      <c r="C293" s="10">
        <f t="shared" si="5"/>
        <v>4.4586530306921623E-3</v>
      </c>
    </row>
    <row r="294" spans="1:3" x14ac:dyDescent="0.3">
      <c r="A294" s="12" t="s">
        <v>357</v>
      </c>
      <c r="B294" s="26">
        <v>400000</v>
      </c>
      <c r="C294" s="10">
        <f t="shared" ref="C294:C351" si="7">B294*$C$9/$B$9</f>
        <v>7.4361681858948927E-4</v>
      </c>
    </row>
    <row r="295" spans="1:3" x14ac:dyDescent="0.3">
      <c r="A295" s="15" t="s">
        <v>358</v>
      </c>
      <c r="B295" s="26">
        <v>713280</v>
      </c>
      <c r="C295" s="10">
        <f t="shared" si="7"/>
        <v>1.3260175109087774E-3</v>
      </c>
    </row>
    <row r="296" spans="1:3" ht="18.600000000000001" customHeight="1" x14ac:dyDescent="0.3">
      <c r="A296" s="12" t="s">
        <v>196</v>
      </c>
      <c r="B296" s="26">
        <v>1075109</v>
      </c>
      <c r="C296" s="10">
        <f t="shared" si="7"/>
        <v>1.998672835542318E-3</v>
      </c>
    </row>
    <row r="297" spans="1:3" ht="16.2" customHeight="1" x14ac:dyDescent="0.3">
      <c r="A297" s="12" t="s">
        <v>197</v>
      </c>
      <c r="B297" s="26">
        <v>926345</v>
      </c>
      <c r="C297" s="10">
        <f t="shared" si="7"/>
        <v>1.7221143045407011E-3</v>
      </c>
    </row>
    <row r="298" spans="1:3" x14ac:dyDescent="0.3">
      <c r="A298" s="12" t="s">
        <v>198</v>
      </c>
      <c r="B298" s="26">
        <v>1244</v>
      </c>
      <c r="C298" s="10">
        <f t="shared" si="7"/>
        <v>2.3126483058133116E-6</v>
      </c>
    </row>
    <row r="299" spans="1:3" s="1" customFormat="1" x14ac:dyDescent="0.3">
      <c r="A299" s="12" t="s">
        <v>199</v>
      </c>
      <c r="B299" s="26">
        <v>522597</v>
      </c>
      <c r="C299" s="10">
        <f t="shared" si="7"/>
        <v>9.7152979636102839E-4</v>
      </c>
    </row>
    <row r="300" spans="1:3" x14ac:dyDescent="0.3">
      <c r="A300" s="15" t="s">
        <v>359</v>
      </c>
      <c r="B300" s="26">
        <v>1046590</v>
      </c>
      <c r="C300" s="10">
        <f t="shared" si="7"/>
        <v>1.945654815418934E-3</v>
      </c>
    </row>
    <row r="301" spans="1:3" x14ac:dyDescent="0.3">
      <c r="A301" s="12" t="s">
        <v>200</v>
      </c>
      <c r="B301" s="26">
        <v>823643.54</v>
      </c>
      <c r="C301" s="10">
        <f t="shared" si="7"/>
        <v>1.531187972166462E-3</v>
      </c>
    </row>
    <row r="302" spans="1:3" s="1" customFormat="1" x14ac:dyDescent="0.3">
      <c r="A302" s="12" t="s">
        <v>201</v>
      </c>
      <c r="B302" s="24">
        <v>2727937.37</v>
      </c>
      <c r="C302" s="10">
        <f t="shared" si="7"/>
        <v>5.0713502709769463E-3</v>
      </c>
    </row>
    <row r="303" spans="1:3" x14ac:dyDescent="0.3">
      <c r="A303" s="12" t="s">
        <v>202</v>
      </c>
      <c r="B303" s="26">
        <v>13496</v>
      </c>
      <c r="C303" s="10">
        <f t="shared" si="7"/>
        <v>2.5089631459209371E-5</v>
      </c>
    </row>
    <row r="304" spans="1:3" x14ac:dyDescent="0.3">
      <c r="A304" s="12" t="s">
        <v>203</v>
      </c>
      <c r="B304" s="26">
        <v>150</v>
      </c>
      <c r="C304" s="10">
        <f t="shared" si="7"/>
        <v>2.7885630697105852E-7</v>
      </c>
    </row>
    <row r="305" spans="1:3" x14ac:dyDescent="0.3">
      <c r="A305" s="15" t="s">
        <v>360</v>
      </c>
      <c r="B305" s="26">
        <v>4665</v>
      </c>
      <c r="C305" s="10">
        <f t="shared" si="7"/>
        <v>8.6724311467999187E-6</v>
      </c>
    </row>
    <row r="306" spans="1:3" x14ac:dyDescent="0.3">
      <c r="A306" s="12" t="s">
        <v>204</v>
      </c>
      <c r="B306" s="26">
        <v>202430320</v>
      </c>
      <c r="C306" s="10">
        <f t="shared" si="7"/>
        <v>0.3763264763611307</v>
      </c>
    </row>
    <row r="307" spans="1:3" x14ac:dyDescent="0.3">
      <c r="A307" s="7" t="s">
        <v>205</v>
      </c>
      <c r="B307" s="22">
        <f>+B308+B310</f>
        <v>8682175.6600000001</v>
      </c>
      <c r="C307" s="8">
        <f t="shared" si="7"/>
        <v>1.6140529606810748E-2</v>
      </c>
    </row>
    <row r="308" spans="1:3" x14ac:dyDescent="0.3">
      <c r="A308" s="7" t="s">
        <v>206</v>
      </c>
      <c r="B308" s="22">
        <f>+B309</f>
        <v>90000</v>
      </c>
      <c r="C308" s="8">
        <f t="shared" si="7"/>
        <v>1.673137841826351E-4</v>
      </c>
    </row>
    <row r="309" spans="1:3" x14ac:dyDescent="0.3">
      <c r="A309" s="12" t="s">
        <v>207</v>
      </c>
      <c r="B309" s="26">
        <v>90000</v>
      </c>
      <c r="C309" s="10">
        <f t="shared" si="7"/>
        <v>1.673137841826351E-4</v>
      </c>
    </row>
    <row r="310" spans="1:3" x14ac:dyDescent="0.3">
      <c r="A310" s="7" t="s">
        <v>208</v>
      </c>
      <c r="B310" s="22">
        <f>+B311</f>
        <v>8592175.6600000001</v>
      </c>
      <c r="C310" s="8">
        <f t="shared" si="7"/>
        <v>1.5973215822628114E-2</v>
      </c>
    </row>
    <row r="311" spans="1:3" s="1" customFormat="1" x14ac:dyDescent="0.3">
      <c r="A311" s="12" t="s">
        <v>209</v>
      </c>
      <c r="B311" s="26">
        <v>8592175.6600000001</v>
      </c>
      <c r="C311" s="10">
        <f t="shared" si="7"/>
        <v>1.5973215822628114E-2</v>
      </c>
    </row>
    <row r="312" spans="1:3" x14ac:dyDescent="0.3">
      <c r="A312" s="7" t="s">
        <v>210</v>
      </c>
      <c r="B312" s="22">
        <f>B313+B325+B346+B415</f>
        <v>49481510409.580002</v>
      </c>
      <c r="C312" s="8">
        <f t="shared" si="7"/>
        <v>91.988208374436439</v>
      </c>
    </row>
    <row r="313" spans="1:3" s="1" customFormat="1" x14ac:dyDescent="0.3">
      <c r="A313" s="7" t="s">
        <v>211</v>
      </c>
      <c r="B313" s="22">
        <f>B314+B323</f>
        <v>23294338381.790001</v>
      </c>
      <c r="C313" s="8">
        <f t="shared" si="7"/>
        <v>43.305154496534279</v>
      </c>
    </row>
    <row r="314" spans="1:3" x14ac:dyDescent="0.3">
      <c r="A314" s="7" t="s">
        <v>212</v>
      </c>
      <c r="B314" s="22">
        <f>SUM(B315:B322)</f>
        <v>23293653331.389999</v>
      </c>
      <c r="C314" s="8">
        <f t="shared" si="7"/>
        <v>43.303880959036725</v>
      </c>
    </row>
    <row r="315" spans="1:3" x14ac:dyDescent="0.3">
      <c r="A315" s="12" t="s">
        <v>361</v>
      </c>
      <c r="B315" s="24">
        <v>18354906981.18</v>
      </c>
      <c r="C315" s="10">
        <f t="shared" si="7"/>
        <v>34.122543837127701</v>
      </c>
    </row>
    <row r="316" spans="1:3" x14ac:dyDescent="0.3">
      <c r="A316" s="12" t="s">
        <v>362</v>
      </c>
      <c r="B316" s="26">
        <v>947811814</v>
      </c>
      <c r="C316" s="10">
        <f t="shared" si="7"/>
        <v>1.7620220143705321</v>
      </c>
    </row>
    <row r="317" spans="1:3" ht="34.200000000000003" x14ac:dyDescent="0.3">
      <c r="A317" s="12" t="s">
        <v>213</v>
      </c>
      <c r="B317" s="26">
        <v>2271245815</v>
      </c>
      <c r="C317" s="10">
        <f t="shared" si="7"/>
        <v>4.2223414679624796</v>
      </c>
    </row>
    <row r="318" spans="1:3" ht="22.8" x14ac:dyDescent="0.3">
      <c r="A318" s="12" t="s">
        <v>363</v>
      </c>
      <c r="B318" s="26">
        <v>47329518</v>
      </c>
      <c r="C318" s="10">
        <f t="shared" si="7"/>
        <v>8.7987564001334923E-2</v>
      </c>
    </row>
    <row r="319" spans="1:3" x14ac:dyDescent="0.3">
      <c r="A319" s="12" t="s">
        <v>364</v>
      </c>
      <c r="B319" s="26">
        <v>320218235</v>
      </c>
      <c r="C319" s="10">
        <f t="shared" si="7"/>
        <v>0.59529916291260365</v>
      </c>
    </row>
    <row r="320" spans="1:3" s="1" customFormat="1" ht="22.8" x14ac:dyDescent="0.3">
      <c r="A320" s="12" t="s">
        <v>365</v>
      </c>
      <c r="B320" s="24">
        <v>186749115.21000001</v>
      </c>
      <c r="C320" s="10">
        <f t="shared" si="7"/>
        <v>0.34717445731715552</v>
      </c>
    </row>
    <row r="321" spans="1:3" s="1" customFormat="1" x14ac:dyDescent="0.3">
      <c r="A321" s="12" t="s">
        <v>366</v>
      </c>
      <c r="B321" s="26">
        <v>723209689</v>
      </c>
      <c r="C321" s="10">
        <f t="shared" si="7"/>
        <v>1.3444772202681849</v>
      </c>
    </row>
    <row r="322" spans="1:3" ht="22.8" x14ac:dyDescent="0.3">
      <c r="A322" s="12" t="s">
        <v>214</v>
      </c>
      <c r="B322" s="26">
        <v>442182164</v>
      </c>
      <c r="C322" s="10">
        <f t="shared" si="7"/>
        <v>0.82203523507673948</v>
      </c>
    </row>
    <row r="323" spans="1:3" x14ac:dyDescent="0.3">
      <c r="A323" s="7" t="s">
        <v>215</v>
      </c>
      <c r="B323" s="22">
        <f>SUM(B324)</f>
        <v>685050.4</v>
      </c>
      <c r="C323" s="8">
        <f t="shared" si="7"/>
        <v>1.2735374975536428E-3</v>
      </c>
    </row>
    <row r="324" spans="1:3" x14ac:dyDescent="0.3">
      <c r="A324" s="12" t="s">
        <v>367</v>
      </c>
      <c r="B324" s="26">
        <v>685050.4</v>
      </c>
      <c r="C324" s="10">
        <f t="shared" si="7"/>
        <v>1.2735374975536428E-3</v>
      </c>
    </row>
    <row r="325" spans="1:3" x14ac:dyDescent="0.3">
      <c r="A325" s="7" t="s">
        <v>216</v>
      </c>
      <c r="B325" s="22">
        <f>B326+B330+B332+B338+B340+B343</f>
        <v>19489223570.18</v>
      </c>
      <c r="C325" s="8">
        <f t="shared" si="7"/>
        <v>36.23128607009135</v>
      </c>
    </row>
    <row r="326" spans="1:3" x14ac:dyDescent="0.3">
      <c r="A326" s="7" t="s">
        <v>217</v>
      </c>
      <c r="B326" s="22">
        <f>SUM(B327:B329)</f>
        <v>9908730100.9200001</v>
      </c>
      <c r="C326" s="8">
        <f t="shared" si="7"/>
        <v>18.420745884770099</v>
      </c>
    </row>
    <row r="327" spans="1:3" x14ac:dyDescent="0.3">
      <c r="A327" s="12" t="s">
        <v>218</v>
      </c>
      <c r="B327" s="24">
        <v>9169215319.9200001</v>
      </c>
      <c r="C327" s="10">
        <f t="shared" si="7"/>
        <v>17.045956812902293</v>
      </c>
    </row>
    <row r="328" spans="1:3" x14ac:dyDescent="0.3">
      <c r="A328" s="12" t="s">
        <v>219</v>
      </c>
      <c r="B328" s="26">
        <v>437637390</v>
      </c>
      <c r="C328" s="10">
        <f t="shared" si="7"/>
        <v>0.81358630911901897</v>
      </c>
    </row>
    <row r="329" spans="1:3" x14ac:dyDescent="0.3">
      <c r="A329" s="12" t="s">
        <v>220</v>
      </c>
      <c r="B329" s="26">
        <v>301877391</v>
      </c>
      <c r="C329" s="10">
        <f t="shared" si="7"/>
        <v>0.56120276274878833</v>
      </c>
    </row>
    <row r="330" spans="1:3" s="1" customFormat="1" x14ac:dyDescent="0.3">
      <c r="A330" s="7" t="s">
        <v>272</v>
      </c>
      <c r="B330" s="22">
        <f>SUM(B331)</f>
        <v>2364328091.2600002</v>
      </c>
      <c r="C330" s="8">
        <f t="shared" si="7"/>
        <v>4.3953853333113031</v>
      </c>
    </row>
    <row r="331" spans="1:3" x14ac:dyDescent="0.3">
      <c r="A331" s="12" t="s">
        <v>368</v>
      </c>
      <c r="B331" s="24">
        <v>2364328091.2600002</v>
      </c>
      <c r="C331" s="10">
        <f t="shared" si="7"/>
        <v>4.3953853333113031</v>
      </c>
    </row>
    <row r="332" spans="1:3" s="1" customFormat="1" x14ac:dyDescent="0.3">
      <c r="A332" s="7" t="s">
        <v>222</v>
      </c>
      <c r="B332" s="22">
        <f>SUM(B333:B337)</f>
        <v>1082732309</v>
      </c>
      <c r="C332" s="8">
        <f t="shared" si="7"/>
        <v>2.0128448875065796</v>
      </c>
    </row>
    <row r="333" spans="1:3" x14ac:dyDescent="0.3">
      <c r="A333" s="12" t="s">
        <v>223</v>
      </c>
      <c r="B333" s="26">
        <v>371532198</v>
      </c>
      <c r="C333" s="10">
        <f t="shared" si="7"/>
        <v>0.69069397770080054</v>
      </c>
    </row>
    <row r="334" spans="1:3" s="1" customFormat="1" x14ac:dyDescent="0.3">
      <c r="A334" s="12" t="s">
        <v>221</v>
      </c>
      <c r="B334" s="26">
        <v>319071342</v>
      </c>
      <c r="C334" s="10">
        <f t="shared" si="7"/>
        <v>0.59316704060279724</v>
      </c>
    </row>
    <row r="335" spans="1:3" s="1" customFormat="1" x14ac:dyDescent="0.3">
      <c r="A335" s="12" t="s">
        <v>224</v>
      </c>
      <c r="B335" s="26">
        <v>236869700</v>
      </c>
      <c r="C335" s="10">
        <f t="shared" si="7"/>
        <v>0.4403507318356169</v>
      </c>
    </row>
    <row r="336" spans="1:3" s="1" customFormat="1" x14ac:dyDescent="0.3">
      <c r="A336" s="12" t="s">
        <v>225</v>
      </c>
      <c r="B336" s="26">
        <v>15677082</v>
      </c>
      <c r="C336" s="10">
        <f t="shared" si="7"/>
        <v>2.9144354604016372E-2</v>
      </c>
    </row>
    <row r="337" spans="1:3" x14ac:dyDescent="0.3">
      <c r="A337" s="12" t="s">
        <v>226</v>
      </c>
      <c r="B337" s="26">
        <v>139581987</v>
      </c>
      <c r="C337" s="10">
        <f t="shared" si="7"/>
        <v>0.25948878276334864</v>
      </c>
    </row>
    <row r="338" spans="1:3" s="1" customFormat="1" ht="32.25" customHeight="1" x14ac:dyDescent="0.3">
      <c r="A338" s="7" t="s">
        <v>227</v>
      </c>
      <c r="B338" s="22">
        <f>SUM(B339)</f>
        <v>122719847</v>
      </c>
      <c r="C338" s="8">
        <f t="shared" si="7"/>
        <v>0.2281413555098222</v>
      </c>
    </row>
    <row r="339" spans="1:3" x14ac:dyDescent="0.3">
      <c r="A339" s="12" t="s">
        <v>228</v>
      </c>
      <c r="B339" s="26">
        <v>122719847</v>
      </c>
      <c r="C339" s="10">
        <f t="shared" si="7"/>
        <v>0.2281413555098222</v>
      </c>
    </row>
    <row r="340" spans="1:3" s="1" customFormat="1" x14ac:dyDescent="0.3">
      <c r="A340" s="7" t="s">
        <v>273</v>
      </c>
      <c r="B340" s="22">
        <f>SUM(B341:B342)</f>
        <v>1466712492</v>
      </c>
      <c r="C340" s="8">
        <f t="shared" si="7"/>
        <v>2.7266801927162545</v>
      </c>
    </row>
    <row r="341" spans="1:3" ht="22.8" x14ac:dyDescent="0.3">
      <c r="A341" s="12" t="s">
        <v>229</v>
      </c>
      <c r="B341" s="26">
        <v>161217078</v>
      </c>
      <c r="C341" s="10">
        <f t="shared" si="7"/>
        <v>0.29970932661163385</v>
      </c>
    </row>
    <row r="342" spans="1:3" ht="22.8" x14ac:dyDescent="0.3">
      <c r="A342" s="12" t="s">
        <v>369</v>
      </c>
      <c r="B342" s="26">
        <v>1305495414</v>
      </c>
      <c r="C342" s="10">
        <f t="shared" si="7"/>
        <v>2.4269708661046208</v>
      </c>
    </row>
    <row r="343" spans="1:3" x14ac:dyDescent="0.3">
      <c r="A343" s="7" t="s">
        <v>230</v>
      </c>
      <c r="B343" s="22">
        <f>SUM(B344:B345)</f>
        <v>4544000730</v>
      </c>
      <c r="C343" s="8">
        <f t="shared" si="7"/>
        <v>8.4474884162772934</v>
      </c>
    </row>
    <row r="344" spans="1:3" x14ac:dyDescent="0.3">
      <c r="A344" s="12" t="s">
        <v>231</v>
      </c>
      <c r="B344" s="26">
        <v>2313215178</v>
      </c>
      <c r="C344" s="10">
        <f t="shared" si="7"/>
        <v>4.3003642784431984</v>
      </c>
    </row>
    <row r="345" spans="1:3" s="1" customFormat="1" ht="22.8" x14ac:dyDescent="0.3">
      <c r="A345" s="12" t="s">
        <v>370</v>
      </c>
      <c r="B345" s="26">
        <v>2230785552</v>
      </c>
      <c r="C345" s="10">
        <f t="shared" si="7"/>
        <v>4.1471241378340942</v>
      </c>
    </row>
    <row r="346" spans="1:3" x14ac:dyDescent="0.3">
      <c r="A346" s="7" t="s">
        <v>232</v>
      </c>
      <c r="B346" s="22">
        <f>B347+B379+B385+B389+B402+B405+B408+B410</f>
        <v>5932556500.6699991</v>
      </c>
      <c r="C346" s="8">
        <f t="shared" si="7"/>
        <v>11.028871977826546</v>
      </c>
    </row>
    <row r="347" spans="1:3" s="1" customFormat="1" x14ac:dyDescent="0.3">
      <c r="A347" s="7" t="s">
        <v>233</v>
      </c>
      <c r="B347" s="22">
        <f>SUM(B348:B378)</f>
        <v>3688172591.4799995</v>
      </c>
      <c r="C347" s="8">
        <f t="shared" si="7"/>
        <v>6.8564679222132732</v>
      </c>
    </row>
    <row r="348" spans="1:3" x14ac:dyDescent="0.3">
      <c r="A348" s="11" t="s">
        <v>234</v>
      </c>
      <c r="B348" s="26">
        <v>339094405</v>
      </c>
      <c r="C348" s="10">
        <f t="shared" si="7"/>
        <v>0.63039075661898958</v>
      </c>
    </row>
    <row r="349" spans="1:3" s="1" customFormat="1" ht="22.8" x14ac:dyDescent="0.3">
      <c r="A349" s="11" t="s">
        <v>235</v>
      </c>
      <c r="B349" s="26">
        <v>229086445</v>
      </c>
      <c r="C349" s="10">
        <f t="shared" si="7"/>
        <v>0.42588133353219004</v>
      </c>
    </row>
    <row r="350" spans="1:3" s="1" customFormat="1" x14ac:dyDescent="0.3">
      <c r="A350" s="11" t="s">
        <v>236</v>
      </c>
      <c r="B350" s="26">
        <v>74530308</v>
      </c>
      <c r="C350" s="10">
        <f t="shared" si="7"/>
        <v>0.13855497630863692</v>
      </c>
    </row>
    <row r="351" spans="1:3" s="1" customFormat="1" x14ac:dyDescent="0.3">
      <c r="A351" s="11" t="s">
        <v>237</v>
      </c>
      <c r="B351" s="26">
        <v>26335000</v>
      </c>
      <c r="C351" s="10">
        <f t="shared" si="7"/>
        <v>4.8957872293885506E-2</v>
      </c>
    </row>
    <row r="352" spans="1:3" s="1" customFormat="1" x14ac:dyDescent="0.3">
      <c r="A352" s="11" t="s">
        <v>238</v>
      </c>
      <c r="B352" s="26">
        <v>12600000</v>
      </c>
      <c r="C352" s="10">
        <f t="shared" ref="C352:C415" si="8">B352*$C$9/$B$9</f>
        <v>2.3423929785568915E-2</v>
      </c>
    </row>
    <row r="353" spans="1:3" s="1" customFormat="1" ht="27" customHeight="1" x14ac:dyDescent="0.3">
      <c r="A353" s="13" t="s">
        <v>371</v>
      </c>
      <c r="B353" s="26">
        <v>1399326800</v>
      </c>
      <c r="C353" s="10">
        <f t="shared" si="8"/>
        <v>2.6014073579575263</v>
      </c>
    </row>
    <row r="354" spans="1:3" x14ac:dyDescent="0.3">
      <c r="A354" s="11" t="s">
        <v>239</v>
      </c>
      <c r="B354" s="26">
        <v>3743014</v>
      </c>
      <c r="C354" s="10">
        <f t="shared" si="8"/>
        <v>6.9584204065397965E-3</v>
      </c>
    </row>
    <row r="355" spans="1:3" x14ac:dyDescent="0.3">
      <c r="A355" s="11" t="s">
        <v>240</v>
      </c>
      <c r="B355" s="26">
        <v>25292713</v>
      </c>
      <c r="C355" s="10">
        <f t="shared" si="8"/>
        <v>4.7020216936392543E-2</v>
      </c>
    </row>
    <row r="356" spans="1:3" x14ac:dyDescent="0.3">
      <c r="A356" s="11" t="s">
        <v>241</v>
      </c>
      <c r="B356" s="26">
        <v>7380961.0199999996</v>
      </c>
      <c r="C356" s="10">
        <f t="shared" si="8"/>
        <v>1.372151687956358E-2</v>
      </c>
    </row>
    <row r="357" spans="1:3" x14ac:dyDescent="0.3">
      <c r="A357" s="11" t="s">
        <v>242</v>
      </c>
      <c r="B357" s="26">
        <v>3934641</v>
      </c>
      <c r="C357" s="10">
        <f t="shared" si="8"/>
        <v>7.314663056779417E-3</v>
      </c>
    </row>
    <row r="358" spans="1:3" x14ac:dyDescent="0.3">
      <c r="A358" s="11" t="s">
        <v>243</v>
      </c>
      <c r="B358" s="26">
        <v>5645970</v>
      </c>
      <c r="C358" s="10">
        <f t="shared" si="8"/>
        <v>1.0496095623129248E-2</v>
      </c>
    </row>
    <row r="359" spans="1:3" x14ac:dyDescent="0.3">
      <c r="A359" s="15" t="s">
        <v>372</v>
      </c>
      <c r="B359" s="26">
        <v>395028</v>
      </c>
      <c r="C359" s="10">
        <f t="shared" si="8"/>
        <v>7.3437366153442194E-4</v>
      </c>
    </row>
    <row r="360" spans="1:3" s="1" customFormat="1" x14ac:dyDescent="0.3">
      <c r="A360" s="11" t="s">
        <v>244</v>
      </c>
      <c r="B360" s="26">
        <v>16657125</v>
      </c>
      <c r="C360" s="10">
        <f t="shared" si="8"/>
        <v>3.0966295748368618E-2</v>
      </c>
    </row>
    <row r="361" spans="1:3" x14ac:dyDescent="0.3">
      <c r="A361" s="11" t="s">
        <v>245</v>
      </c>
      <c r="B361" s="26">
        <v>47166179.369999997</v>
      </c>
      <c r="C361" s="10">
        <f t="shared" si="8"/>
        <v>8.768391062035151E-2</v>
      </c>
    </row>
    <row r="362" spans="1:3" x14ac:dyDescent="0.3">
      <c r="A362" s="11" t="s">
        <v>373</v>
      </c>
      <c r="B362" s="26">
        <v>15867417</v>
      </c>
      <c r="C362" s="10">
        <f t="shared" si="8"/>
        <v>2.9498195371931948E-2</v>
      </c>
    </row>
    <row r="363" spans="1:3" x14ac:dyDescent="0.3">
      <c r="A363" s="11" t="s">
        <v>374</v>
      </c>
      <c r="B363" s="26">
        <v>45480237</v>
      </c>
      <c r="C363" s="10">
        <f t="shared" si="8"/>
        <v>8.4549672866589945E-2</v>
      </c>
    </row>
    <row r="364" spans="1:3" ht="34.200000000000003" x14ac:dyDescent="0.3">
      <c r="A364" s="11" t="s">
        <v>375</v>
      </c>
      <c r="B364" s="26">
        <v>104620561.79000001</v>
      </c>
      <c r="C364" s="10">
        <f t="shared" si="8"/>
        <v>0.19449402329331222</v>
      </c>
    </row>
    <row r="365" spans="1:3" ht="34.200000000000003" x14ac:dyDescent="0.3">
      <c r="A365" s="11" t="s">
        <v>376</v>
      </c>
      <c r="B365" s="26">
        <v>104672056.45999999</v>
      </c>
      <c r="C365" s="10">
        <f t="shared" si="8"/>
        <v>0.1945897540500115</v>
      </c>
    </row>
    <row r="366" spans="1:3" ht="34.200000000000003" x14ac:dyDescent="0.3">
      <c r="A366" s="11" t="s">
        <v>377</v>
      </c>
      <c r="B366" s="26">
        <v>128605973.2</v>
      </c>
      <c r="C366" s="10">
        <f t="shared" si="8"/>
        <v>0.2390839116064728</v>
      </c>
    </row>
    <row r="367" spans="1:3" ht="34.200000000000003" x14ac:dyDescent="0.3">
      <c r="A367" s="15" t="s">
        <v>378</v>
      </c>
      <c r="B367" s="26">
        <v>104385079.01000001</v>
      </c>
      <c r="C367" s="10">
        <f t="shared" si="8"/>
        <v>0.19405625090407169</v>
      </c>
    </row>
    <row r="368" spans="1:3" ht="34.200000000000003" x14ac:dyDescent="0.3">
      <c r="A368" s="15" t="s">
        <v>379</v>
      </c>
      <c r="B368" s="26">
        <v>109168925.31</v>
      </c>
      <c r="C368" s="10">
        <f t="shared" si="8"/>
        <v>0.20294962231963945</v>
      </c>
    </row>
    <row r="369" spans="1:3" ht="34.200000000000003" x14ac:dyDescent="0.3">
      <c r="A369" s="15" t="s">
        <v>380</v>
      </c>
      <c r="B369" s="26">
        <v>142635997.63</v>
      </c>
      <c r="C369" s="10">
        <f t="shared" si="8"/>
        <v>0.26516631693489634</v>
      </c>
    </row>
    <row r="370" spans="1:3" ht="34.200000000000003" x14ac:dyDescent="0.3">
      <c r="A370" s="15" t="s">
        <v>381</v>
      </c>
      <c r="B370" s="26">
        <v>105121530.54000001</v>
      </c>
      <c r="C370" s="10">
        <f t="shared" si="8"/>
        <v>0.19542534526353161</v>
      </c>
    </row>
    <row r="371" spans="1:3" s="1" customFormat="1" ht="21" customHeight="1" x14ac:dyDescent="0.3">
      <c r="A371" s="15" t="s">
        <v>382</v>
      </c>
      <c r="B371" s="26">
        <v>10199598</v>
      </c>
      <c r="C371" s="10">
        <f t="shared" si="8"/>
        <v>1.8961481539129296E-2</v>
      </c>
    </row>
    <row r="372" spans="1:3" ht="34.200000000000003" x14ac:dyDescent="0.3">
      <c r="A372" s="15" t="s">
        <v>383</v>
      </c>
      <c r="B372" s="26">
        <v>104228083.61</v>
      </c>
      <c r="C372" s="10">
        <f t="shared" si="8"/>
        <v>0.19376438985436872</v>
      </c>
    </row>
    <row r="373" spans="1:3" ht="34.200000000000003" x14ac:dyDescent="0.3">
      <c r="A373" s="15" t="s">
        <v>384</v>
      </c>
      <c r="B373" s="26">
        <v>123389290.34999999</v>
      </c>
      <c r="C373" s="10">
        <f t="shared" si="8"/>
        <v>0.22938587884520445</v>
      </c>
    </row>
    <row r="374" spans="1:3" ht="34.200000000000003" x14ac:dyDescent="0.3">
      <c r="A374" s="15" t="s">
        <v>385</v>
      </c>
      <c r="B374" s="26">
        <v>105064682.72</v>
      </c>
      <c r="C374" s="10">
        <f t="shared" si="8"/>
        <v>0.19531966277590124</v>
      </c>
    </row>
    <row r="375" spans="1:3" s="1" customFormat="1" ht="34.200000000000003" x14ac:dyDescent="0.3">
      <c r="A375" s="15" t="s">
        <v>386</v>
      </c>
      <c r="B375" s="26">
        <v>148586194.62</v>
      </c>
      <c r="C375" s="10">
        <f t="shared" si="8"/>
        <v>0.27622798332410775</v>
      </c>
    </row>
    <row r="376" spans="1:3" ht="34.200000000000003" x14ac:dyDescent="0.3">
      <c r="A376" s="15" t="s">
        <v>387</v>
      </c>
      <c r="B376" s="26">
        <v>104939242.75</v>
      </c>
      <c r="C376" s="10">
        <f t="shared" si="8"/>
        <v>0.19508646459736284</v>
      </c>
    </row>
    <row r="377" spans="1:3" ht="25.2" customHeight="1" x14ac:dyDescent="0.3">
      <c r="A377" s="15" t="s">
        <v>388</v>
      </c>
      <c r="B377" s="26">
        <v>6971898.0999999996</v>
      </c>
      <c r="C377" s="10">
        <f t="shared" si="8"/>
        <v>1.2961051711630263E-2</v>
      </c>
    </row>
    <row r="378" spans="1:3" ht="22.8" x14ac:dyDescent="0.3">
      <c r="A378" s="15" t="s">
        <v>389</v>
      </c>
      <c r="B378" s="26">
        <v>33047234</v>
      </c>
      <c r="C378" s="10">
        <f t="shared" si="8"/>
        <v>6.143619752565601E-2</v>
      </c>
    </row>
    <row r="379" spans="1:3" x14ac:dyDescent="0.3">
      <c r="A379" s="7" t="s">
        <v>390</v>
      </c>
      <c r="B379" s="22">
        <f>SUM(B380:B384)</f>
        <v>1916279612.28</v>
      </c>
      <c r="C379" s="8">
        <f t="shared" si="8"/>
        <v>3.5624443720288843</v>
      </c>
    </row>
    <row r="380" spans="1:3" s="1" customFormat="1" x14ac:dyDescent="0.3">
      <c r="A380" s="11" t="s">
        <v>391</v>
      </c>
      <c r="B380" s="26">
        <v>6214100.7000000002</v>
      </c>
      <c r="C380" s="10">
        <f t="shared" si="8"/>
        <v>1.1552274482321797E-2</v>
      </c>
    </row>
    <row r="381" spans="1:3" s="1" customFormat="1" x14ac:dyDescent="0.3">
      <c r="A381" s="11" t="s">
        <v>392</v>
      </c>
      <c r="B381" s="26">
        <v>14796293</v>
      </c>
      <c r="C381" s="10">
        <f t="shared" si="8"/>
        <v>2.7506930818944827E-2</v>
      </c>
    </row>
    <row r="382" spans="1:3" s="1" customFormat="1" x14ac:dyDescent="0.3">
      <c r="A382" s="11" t="s">
        <v>393</v>
      </c>
      <c r="B382" s="26">
        <v>1426298617.26</v>
      </c>
      <c r="C382" s="10">
        <f t="shared" si="8"/>
        <v>2.6515491003136722</v>
      </c>
    </row>
    <row r="383" spans="1:3" s="1" customFormat="1" x14ac:dyDescent="0.3">
      <c r="A383" s="11" t="s">
        <v>394</v>
      </c>
      <c r="B383" s="26">
        <v>460000000</v>
      </c>
      <c r="C383" s="10">
        <f t="shared" si="8"/>
        <v>0.85515934137791272</v>
      </c>
    </row>
    <row r="384" spans="1:3" s="1" customFormat="1" x14ac:dyDescent="0.3">
      <c r="A384" s="11" t="s">
        <v>395</v>
      </c>
      <c r="B384" s="26">
        <v>8970601.3200000003</v>
      </c>
      <c r="C384" s="10">
        <f t="shared" si="8"/>
        <v>1.6676725036032684E-2</v>
      </c>
    </row>
    <row r="385" spans="1:3" s="1" customFormat="1" x14ac:dyDescent="0.3">
      <c r="A385" s="7" t="s">
        <v>396</v>
      </c>
      <c r="B385" s="22">
        <f>SUM(B386:B388)</f>
        <v>68624241.560000002</v>
      </c>
      <c r="C385" s="8">
        <f t="shared" si="8"/>
        <v>0.12757535046740953</v>
      </c>
    </row>
    <row r="386" spans="1:3" s="1" customFormat="1" x14ac:dyDescent="0.3">
      <c r="A386" s="11" t="s">
        <v>397</v>
      </c>
      <c r="B386" s="26">
        <v>9540014</v>
      </c>
      <c r="C386" s="10">
        <f t="shared" si="8"/>
        <v>1.773528714994797E-2</v>
      </c>
    </row>
    <row r="387" spans="1:3" s="1" customFormat="1" x14ac:dyDescent="0.3">
      <c r="A387" s="11" t="s">
        <v>398</v>
      </c>
      <c r="B387" s="26">
        <v>373683</v>
      </c>
      <c r="C387" s="10">
        <f t="shared" si="8"/>
        <v>6.9469240905244037E-4</v>
      </c>
    </row>
    <row r="388" spans="1:3" s="1" customFormat="1" x14ac:dyDescent="0.3">
      <c r="A388" s="11" t="s">
        <v>399</v>
      </c>
      <c r="B388" s="26">
        <v>58710544.560000002</v>
      </c>
      <c r="C388" s="10">
        <f t="shared" si="8"/>
        <v>0.10914537090840912</v>
      </c>
    </row>
    <row r="389" spans="1:3" ht="24" x14ac:dyDescent="0.3">
      <c r="A389" s="7" t="s">
        <v>246</v>
      </c>
      <c r="B389" s="22">
        <f>SUM(B390:B401)</f>
        <v>70075683.150000006</v>
      </c>
      <c r="C389" s="8">
        <f t="shared" si="8"/>
        <v>0.13027364141122022</v>
      </c>
    </row>
    <row r="390" spans="1:3" ht="22.8" x14ac:dyDescent="0.3">
      <c r="A390" s="15" t="s">
        <v>400</v>
      </c>
      <c r="B390" s="26">
        <v>11403264.51</v>
      </c>
      <c r="C390" s="10">
        <f t="shared" si="8"/>
        <v>2.1199148191151578E-2</v>
      </c>
    </row>
    <row r="391" spans="1:3" x14ac:dyDescent="0.3">
      <c r="A391" s="15" t="s">
        <v>401</v>
      </c>
      <c r="B391" s="26">
        <v>19979683.960000001</v>
      </c>
      <c r="C391" s="10">
        <f t="shared" si="8"/>
        <v>3.7143072556896625E-2</v>
      </c>
    </row>
    <row r="392" spans="1:3" s="1" customFormat="1" ht="12" customHeight="1" x14ac:dyDescent="0.3">
      <c r="A392" s="12" t="s">
        <v>247</v>
      </c>
      <c r="B392" s="26">
        <v>3120000</v>
      </c>
      <c r="C392" s="10">
        <f t="shared" si="8"/>
        <v>5.8002111849980165E-3</v>
      </c>
    </row>
    <row r="393" spans="1:3" s="1" customFormat="1" ht="12" customHeight="1" x14ac:dyDescent="0.3">
      <c r="A393" s="12" t="s">
        <v>402</v>
      </c>
      <c r="B393" s="26">
        <v>1621379.22</v>
      </c>
      <c r="C393" s="10">
        <f t="shared" si="8"/>
        <v>3.0142121432587691E-3</v>
      </c>
    </row>
    <row r="394" spans="1:3" s="1" customFormat="1" ht="12" customHeight="1" x14ac:dyDescent="0.3">
      <c r="A394" s="12" t="s">
        <v>403</v>
      </c>
      <c r="B394" s="26">
        <v>16447550</v>
      </c>
      <c r="C394" s="10">
        <f t="shared" si="8"/>
        <v>3.0576687011478889E-2</v>
      </c>
    </row>
    <row r="395" spans="1:3" s="1" customFormat="1" ht="12" customHeight="1" x14ac:dyDescent="0.3">
      <c r="A395" s="12" t="s">
        <v>404</v>
      </c>
      <c r="B395" s="26">
        <v>3378780</v>
      </c>
      <c r="C395" s="10">
        <f t="shared" si="8"/>
        <v>6.2812940857844869E-3</v>
      </c>
    </row>
    <row r="396" spans="1:3" s="1" customFormat="1" ht="22.8" x14ac:dyDescent="0.3">
      <c r="A396" s="15" t="s">
        <v>405</v>
      </c>
      <c r="B396" s="26">
        <v>4150368</v>
      </c>
      <c r="C396" s="10">
        <f t="shared" si="8"/>
        <v>7.7157086203390544E-3</v>
      </c>
    </row>
    <row r="397" spans="1:3" s="1" customFormat="1" x14ac:dyDescent="0.3">
      <c r="A397" s="15" t="s">
        <v>406</v>
      </c>
      <c r="B397" s="26">
        <v>3595000</v>
      </c>
      <c r="C397" s="10">
        <f t="shared" si="8"/>
        <v>6.6832561570730354E-3</v>
      </c>
    </row>
    <row r="398" spans="1:3" s="1" customFormat="1" x14ac:dyDescent="0.3">
      <c r="A398" s="15" t="s">
        <v>407</v>
      </c>
      <c r="B398" s="26">
        <v>1856576.77</v>
      </c>
      <c r="C398" s="10">
        <f t="shared" si="8"/>
        <v>3.4514542779363749E-3</v>
      </c>
    </row>
    <row r="399" spans="1:3" s="1" customFormat="1" x14ac:dyDescent="0.3">
      <c r="A399" s="15" t="s">
        <v>408</v>
      </c>
      <c r="B399" s="26">
        <v>3160032.69</v>
      </c>
      <c r="C399" s="10">
        <f t="shared" si="8"/>
        <v>5.8746336389414646E-3</v>
      </c>
    </row>
    <row r="400" spans="1:3" x14ac:dyDescent="0.3">
      <c r="A400" s="15" t="s">
        <v>409</v>
      </c>
      <c r="B400" s="26">
        <v>745000</v>
      </c>
      <c r="C400" s="10">
        <f t="shared" si="8"/>
        <v>1.3849863246229238E-3</v>
      </c>
    </row>
    <row r="401" spans="1:3" x14ac:dyDescent="0.3">
      <c r="A401" s="15" t="s">
        <v>410</v>
      </c>
      <c r="B401" s="26">
        <v>618048</v>
      </c>
      <c r="C401" s="10">
        <f t="shared" si="8"/>
        <v>1.1489772187389918E-3</v>
      </c>
    </row>
    <row r="402" spans="1:3" ht="24" x14ac:dyDescent="0.3">
      <c r="A402" s="7" t="s">
        <v>411</v>
      </c>
      <c r="B402" s="22">
        <f>SUM(B403:B404)</f>
        <v>28479224.199999999</v>
      </c>
      <c r="C402" s="8">
        <f t="shared" si="8"/>
        <v>5.2944075238751984E-2</v>
      </c>
    </row>
    <row r="403" spans="1:3" s="1" customFormat="1" ht="22.8" x14ac:dyDescent="0.3">
      <c r="A403" s="15" t="s">
        <v>412</v>
      </c>
      <c r="B403" s="26">
        <v>24979224.199999999</v>
      </c>
      <c r="C403" s="10">
        <f t="shared" si="8"/>
        <v>4.6437428076093953E-2</v>
      </c>
    </row>
    <row r="404" spans="1:3" s="1" customFormat="1" ht="22.8" x14ac:dyDescent="0.3">
      <c r="A404" s="15" t="s">
        <v>413</v>
      </c>
      <c r="B404" s="26">
        <v>3500000</v>
      </c>
      <c r="C404" s="10">
        <f t="shared" si="8"/>
        <v>6.5066471626580311E-3</v>
      </c>
    </row>
    <row r="405" spans="1:3" s="1" customFormat="1" ht="24" x14ac:dyDescent="0.3">
      <c r="A405" s="7" t="s">
        <v>414</v>
      </c>
      <c r="B405" s="22">
        <f>SUM(B406:B407)</f>
        <v>3047444</v>
      </c>
      <c r="C405" s="8">
        <f t="shared" si="8"/>
        <v>5.6653265302740695E-3</v>
      </c>
    </row>
    <row r="406" spans="1:3" s="1" customFormat="1" x14ac:dyDescent="0.3">
      <c r="A406" s="15" t="s">
        <v>415</v>
      </c>
      <c r="B406" s="26">
        <v>2113244</v>
      </c>
      <c r="C406" s="10">
        <f t="shared" si="8"/>
        <v>3.9286094504583169E-3</v>
      </c>
    </row>
    <row r="407" spans="1:3" s="1" customFormat="1" ht="22.8" x14ac:dyDescent="0.3">
      <c r="A407" s="15" t="s">
        <v>416</v>
      </c>
      <c r="B407" s="26">
        <v>934200</v>
      </c>
      <c r="C407" s="10">
        <f t="shared" si="8"/>
        <v>1.7367170798157523E-3</v>
      </c>
    </row>
    <row r="408" spans="1:3" s="1" customFormat="1" x14ac:dyDescent="0.3">
      <c r="A408" s="7" t="s">
        <v>417</v>
      </c>
      <c r="B408" s="22">
        <f>SUM(B409:B409)</f>
        <v>2278240</v>
      </c>
      <c r="C408" s="8">
        <f t="shared" si="8"/>
        <v>4.2353439519582951E-3</v>
      </c>
    </row>
    <row r="409" spans="1:3" s="1" customFormat="1" x14ac:dyDescent="0.3">
      <c r="A409" s="15" t="s">
        <v>418</v>
      </c>
      <c r="B409" s="26">
        <v>2278240</v>
      </c>
      <c r="C409" s="10">
        <f t="shared" si="8"/>
        <v>4.2353439519582951E-3</v>
      </c>
    </row>
    <row r="410" spans="1:3" s="1" customFormat="1" x14ac:dyDescent="0.3">
      <c r="A410" s="7" t="s">
        <v>268</v>
      </c>
      <c r="B410" s="22">
        <f>SUM(B411:B414)</f>
        <v>155599464</v>
      </c>
      <c r="C410" s="8">
        <f t="shared" si="8"/>
        <v>0.28926594598477445</v>
      </c>
    </row>
    <row r="411" spans="1:3" s="1" customFormat="1" x14ac:dyDescent="0.3">
      <c r="A411" s="12" t="s">
        <v>419</v>
      </c>
      <c r="B411" s="26">
        <v>1552052</v>
      </c>
      <c r="C411" s="10">
        <f t="shared" si="8"/>
        <v>2.885329926313635E-3</v>
      </c>
    </row>
    <row r="412" spans="1:3" s="1" customFormat="1" x14ac:dyDescent="0.3">
      <c r="A412" s="12" t="s">
        <v>420</v>
      </c>
      <c r="B412" s="26">
        <v>1516800</v>
      </c>
      <c r="C412" s="10">
        <f t="shared" si="8"/>
        <v>2.8197949760913436E-3</v>
      </c>
    </row>
    <row r="413" spans="1:3" s="1" customFormat="1" x14ac:dyDescent="0.3">
      <c r="A413" s="12" t="s">
        <v>421</v>
      </c>
      <c r="B413" s="26">
        <v>151337500</v>
      </c>
      <c r="C413" s="10">
        <f t="shared" si="8"/>
        <v>0.28134277570821709</v>
      </c>
    </row>
    <row r="414" spans="1:3" s="1" customFormat="1" x14ac:dyDescent="0.3">
      <c r="A414" s="12" t="s">
        <v>422</v>
      </c>
      <c r="B414" s="26">
        <v>1193112</v>
      </c>
      <c r="C414" s="10">
        <f t="shared" si="8"/>
        <v>2.2180453741523568E-3</v>
      </c>
    </row>
    <row r="415" spans="1:3" s="1" customFormat="1" x14ac:dyDescent="0.3">
      <c r="A415" s="7" t="s">
        <v>248</v>
      </c>
      <c r="B415" s="22">
        <f>SUM(B416:B428)</f>
        <v>765391956.94000006</v>
      </c>
      <c r="C415" s="8">
        <f t="shared" si="8"/>
        <v>1.4228958299842656</v>
      </c>
    </row>
    <row r="416" spans="1:3" s="1" customFormat="1" x14ac:dyDescent="0.3">
      <c r="A416" s="12" t="s">
        <v>423</v>
      </c>
      <c r="B416" s="24">
        <v>32742776.550000001</v>
      </c>
      <c r="C416" s="10">
        <f t="shared" ref="C416:C436" si="9">B416*$C$9/$B$9</f>
        <v>6.0870198324743836E-2</v>
      </c>
    </row>
    <row r="417" spans="1:3" s="1" customFormat="1" x14ac:dyDescent="0.3">
      <c r="A417" s="12" t="s">
        <v>424</v>
      </c>
      <c r="B417" s="26">
        <v>74445273</v>
      </c>
      <c r="C417" s="10">
        <f t="shared" si="9"/>
        <v>0.138396892668215</v>
      </c>
    </row>
    <row r="418" spans="1:3" s="1" customFormat="1" x14ac:dyDescent="0.3">
      <c r="A418" s="12" t="s">
        <v>249</v>
      </c>
      <c r="B418" s="24">
        <v>529880.84</v>
      </c>
      <c r="C418" s="10">
        <f t="shared" si="9"/>
        <v>9.8507076118081564E-4</v>
      </c>
    </row>
    <row r="419" spans="1:3" x14ac:dyDescent="0.3">
      <c r="A419" s="12" t="s">
        <v>250</v>
      </c>
      <c r="B419" s="24">
        <v>306897.57</v>
      </c>
      <c r="C419" s="10">
        <f t="shared" si="9"/>
        <v>5.705354865906128E-4</v>
      </c>
    </row>
    <row r="420" spans="1:3" x14ac:dyDescent="0.3">
      <c r="A420" s="12" t="s">
        <v>251</v>
      </c>
      <c r="B420" s="24">
        <v>10532251</v>
      </c>
      <c r="C420" s="10">
        <f t="shared" si="9"/>
        <v>1.957989745301492E-2</v>
      </c>
    </row>
    <row r="421" spans="1:3" s="1" customFormat="1" ht="22.8" x14ac:dyDescent="0.3">
      <c r="A421" s="12" t="s">
        <v>252</v>
      </c>
      <c r="B421" s="24">
        <v>1061022.69</v>
      </c>
      <c r="C421" s="10">
        <f t="shared" si="9"/>
        <v>1.9724857929726549E-3</v>
      </c>
    </row>
    <row r="422" spans="1:3" ht="21.6" customHeight="1" x14ac:dyDescent="0.3">
      <c r="A422" s="12" t="s">
        <v>253</v>
      </c>
      <c r="B422" s="24">
        <v>1213743.29</v>
      </c>
      <c r="C422" s="10">
        <f t="shared" si="9"/>
        <v>2.2563998097353496E-3</v>
      </c>
    </row>
    <row r="423" spans="1:3" x14ac:dyDescent="0.3">
      <c r="A423" s="12" t="s">
        <v>254</v>
      </c>
      <c r="B423" s="26">
        <v>32829203</v>
      </c>
      <c r="C423" s="10">
        <f t="shared" si="9"/>
        <v>6.1030868729221296E-2</v>
      </c>
    </row>
    <row r="424" spans="1:3" x14ac:dyDescent="0.3">
      <c r="A424" s="12" t="s">
        <v>255</v>
      </c>
      <c r="B424" s="26">
        <v>76664758</v>
      </c>
      <c r="C424" s="10">
        <f t="shared" si="9"/>
        <v>0.14252300860473274</v>
      </c>
    </row>
    <row r="425" spans="1:3" s="1" customFormat="1" x14ac:dyDescent="0.3">
      <c r="A425" s="12" t="s">
        <v>256</v>
      </c>
      <c r="B425" s="24">
        <v>1835521</v>
      </c>
      <c r="C425" s="10">
        <f t="shared" si="9"/>
        <v>3.412310716185495E-3</v>
      </c>
    </row>
    <row r="426" spans="1:3" s="1" customFormat="1" ht="22.8" x14ac:dyDescent="0.3">
      <c r="A426" s="12" t="s">
        <v>257</v>
      </c>
      <c r="B426" s="24">
        <v>98464</v>
      </c>
      <c r="C426" s="10">
        <f t="shared" si="9"/>
        <v>1.830487160639887E-4</v>
      </c>
    </row>
    <row r="427" spans="1:3" s="1" customFormat="1" x14ac:dyDescent="0.3">
      <c r="A427" s="12" t="s">
        <v>258</v>
      </c>
      <c r="B427" s="26">
        <v>533081265</v>
      </c>
      <c r="C427" s="10">
        <f t="shared" si="9"/>
        <v>0.99102048582240121</v>
      </c>
    </row>
    <row r="428" spans="1:3" s="1" customFormat="1" x14ac:dyDescent="0.3">
      <c r="A428" s="12" t="s">
        <v>259</v>
      </c>
      <c r="B428" s="26">
        <v>50901</v>
      </c>
      <c r="C428" s="10">
        <f t="shared" si="9"/>
        <v>9.4627099207558984E-5</v>
      </c>
    </row>
    <row r="429" spans="1:3" s="1" customFormat="1" x14ac:dyDescent="0.3">
      <c r="A429" s="7" t="s">
        <v>260</v>
      </c>
      <c r="B429" s="22">
        <f>SUM(B430:B436)</f>
        <v>4629056.99</v>
      </c>
      <c r="C429" s="8">
        <f t="shared" si="9"/>
        <v>8.6056115799330937E-3</v>
      </c>
    </row>
    <row r="430" spans="1:3" x14ac:dyDescent="0.3">
      <c r="A430" s="12" t="s">
        <v>261</v>
      </c>
      <c r="B430" s="26">
        <v>977.36</v>
      </c>
      <c r="C430" s="10">
        <f t="shared" si="9"/>
        <v>1.8169533345415582E-6</v>
      </c>
    </row>
    <row r="431" spans="1:3" x14ac:dyDescent="0.3">
      <c r="A431" s="12" t="s">
        <v>262</v>
      </c>
      <c r="B431" s="26">
        <v>53800</v>
      </c>
      <c r="C431" s="10">
        <f t="shared" si="9"/>
        <v>1.0001646210028631E-4</v>
      </c>
    </row>
    <row r="432" spans="1:3" s="1" customFormat="1" x14ac:dyDescent="0.3">
      <c r="A432" s="12" t="s">
        <v>263</v>
      </c>
      <c r="B432" s="24">
        <v>-215626.07</v>
      </c>
      <c r="C432" s="10">
        <f t="shared" si="9"/>
        <v>-4.0085793044588631E-4</v>
      </c>
    </row>
    <row r="433" spans="1:7" s="1" customFormat="1" x14ac:dyDescent="0.3">
      <c r="A433" s="12" t="s">
        <v>264</v>
      </c>
      <c r="B433" s="26">
        <v>3797111.12</v>
      </c>
      <c r="C433" s="10">
        <f t="shared" si="9"/>
        <v>7.0589892272129315E-3</v>
      </c>
    </row>
    <row r="434" spans="1:7" s="1" customFormat="1" x14ac:dyDescent="0.3">
      <c r="A434" s="12" t="s">
        <v>265</v>
      </c>
      <c r="B434" s="26">
        <v>221164.38</v>
      </c>
      <c r="C434" s="10">
        <f t="shared" si="9"/>
        <v>4.1115388160229218E-4</v>
      </c>
    </row>
    <row r="435" spans="1:7" s="1" customFormat="1" x14ac:dyDescent="0.3">
      <c r="A435" s="12" t="s">
        <v>425</v>
      </c>
      <c r="B435" s="26">
        <v>492429</v>
      </c>
      <c r="C435" s="10">
        <f t="shared" si="9"/>
        <v>9.1544621590300911E-4</v>
      </c>
    </row>
    <row r="436" spans="1:7" s="1" customFormat="1" x14ac:dyDescent="0.3">
      <c r="A436" s="12" t="s">
        <v>266</v>
      </c>
      <c r="B436" s="26">
        <v>279201.2</v>
      </c>
      <c r="C436" s="10">
        <f t="shared" si="9"/>
        <v>5.1904677022591929E-4</v>
      </c>
    </row>
    <row r="437" spans="1:7" s="1" customFormat="1" x14ac:dyDescent="0.3">
      <c r="A437" s="5"/>
      <c r="B437" s="17"/>
    </row>
    <row r="438" spans="1:7" x14ac:dyDescent="0.3">
      <c r="A438" s="18"/>
      <c r="B438" s="17"/>
      <c r="C438" s="19"/>
      <c r="D438" s="19"/>
      <c r="E438" s="19"/>
      <c r="F438" s="19"/>
      <c r="G438" s="19"/>
    </row>
    <row r="439" spans="1:7" ht="14.4" x14ac:dyDescent="0.3">
      <c r="A439" s="18"/>
      <c r="B439" s="20"/>
      <c r="C439" s="19"/>
      <c r="D439" s="19"/>
      <c r="E439" s="19"/>
      <c r="F439" s="19"/>
      <c r="G439" s="19"/>
    </row>
    <row r="440" spans="1:7" ht="14.4" x14ac:dyDescent="0.3">
      <c r="B440" s="21"/>
    </row>
    <row r="444" spans="1:7" ht="14.4" x14ac:dyDescent="0.3">
      <c r="B444" s="21"/>
    </row>
    <row r="452" spans="1:2" s="1" customFormat="1" x14ac:dyDescent="0.3">
      <c r="A452" s="5"/>
      <c r="B452" s="6"/>
    </row>
    <row r="460" spans="1:2" s="1" customFormat="1" x14ac:dyDescent="0.3">
      <c r="A460" s="5"/>
      <c r="B460" s="6"/>
    </row>
    <row r="461" spans="1:2" s="1" customFormat="1" x14ac:dyDescent="0.3">
      <c r="A461" s="5"/>
      <c r="B461" s="6"/>
    </row>
    <row r="491" spans="2:2" s="5" customFormat="1" ht="11.4" x14ac:dyDescent="0.3">
      <c r="B491" s="6"/>
    </row>
    <row r="499" spans="2:2" s="5" customFormat="1" ht="11.4" x14ac:dyDescent="0.3">
      <c r="B499" s="6"/>
    </row>
    <row r="500" spans="2:2" s="5" customFormat="1" ht="11.4" x14ac:dyDescent="0.3">
      <c r="B500" s="6"/>
    </row>
  </sheetData>
  <mergeCells count="7">
    <mergeCell ref="C7:C8"/>
    <mergeCell ref="A7:A8"/>
    <mergeCell ref="B7:B8"/>
    <mergeCell ref="A2:C2"/>
    <mergeCell ref="A3:C3"/>
    <mergeCell ref="A4:C4"/>
    <mergeCell ref="A5:C5"/>
  </mergeCells>
  <printOptions horizontalCentered="1" gridLines="1"/>
  <pageMargins left="0.19685039370078741" right="0.19685039370078741" top="0.35433070866141736" bottom="0.35433070866141736" header="0.31496062992125984" footer="0.31496062992125984"/>
  <pageSetup paperSize="5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EADID  </vt:lpstr>
      <vt:lpstr>'EADID  '!Área_de_impresión</vt:lpstr>
      <vt:lpstr>'EADID 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</dc:creator>
  <cp:lastModifiedBy>pc</cp:lastModifiedBy>
  <cp:lastPrinted>2024-07-31T23:40:46Z</cp:lastPrinted>
  <dcterms:created xsi:type="dcterms:W3CDTF">2024-05-10T11:41:02Z</dcterms:created>
  <dcterms:modified xsi:type="dcterms:W3CDTF">2024-08-01T00:23:27Z</dcterms:modified>
</cp:coreProperties>
</file>